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89" activeTab="1"/>
  </bookViews>
  <sheets>
    <sheet name="atual" sheetId="1" r:id="rId1"/>
    <sheet name="projeção" sheetId="2" r:id="rId2"/>
    <sheet name="Planilha2" sheetId="3" r:id="rId3"/>
    <sheet name="Planilha1" sheetId="4" r:id="rId4"/>
  </sheets>
  <definedNames/>
  <calcPr fullCalcOnLoad="1"/>
</workbook>
</file>

<file path=xl/sharedStrings.xml><?xml version="1.0" encoding="utf-8"?>
<sst xmlns="http://schemas.openxmlformats.org/spreadsheetml/2006/main" count="229" uniqueCount="126">
  <si>
    <t>INVESTIMENTO FIXO; MAQUINAS, EQUIPAMENTOS E AS  INSTALAÇÕES</t>
  </si>
  <si>
    <t>ITENS</t>
  </si>
  <si>
    <t>JA REALIZADO</t>
  </si>
  <si>
    <t>A REALIZAR</t>
  </si>
  <si>
    <t>TOTAL</t>
  </si>
  <si>
    <t>PREÇO</t>
  </si>
  <si>
    <t>QUANT.</t>
  </si>
  <si>
    <t>GERAL</t>
  </si>
  <si>
    <t>TOTAL DO INVESTIMENTO FIXO</t>
  </si>
  <si>
    <t>CALCULANDO A PREVISÃO DE VENDAS</t>
  </si>
  <si>
    <t>PRODUTOS</t>
  </si>
  <si>
    <t>SEG</t>
  </si>
  <si>
    <t>TER</t>
  </si>
  <si>
    <t>QUA</t>
  </si>
  <si>
    <t>QUI</t>
  </si>
  <si>
    <t>SEX</t>
  </si>
  <si>
    <t>SAB</t>
  </si>
  <si>
    <t>DOM</t>
  </si>
  <si>
    <t>TOT.SEMAN</t>
  </si>
  <si>
    <t>TOT. MES</t>
  </si>
  <si>
    <t>PRODUTO</t>
  </si>
  <si>
    <t>RECEITA BRUTA MENSAL</t>
  </si>
  <si>
    <t>CUSTO PRIMEIRO  ESTOQUE</t>
  </si>
  <si>
    <t>DESPESA  FIXA</t>
  </si>
  <si>
    <t>ALUGUEL</t>
  </si>
  <si>
    <t>SALARIO</t>
  </si>
  <si>
    <t>ENCARGOS SOCIAIS</t>
  </si>
  <si>
    <t>PRO-LABORE</t>
  </si>
  <si>
    <t>INSS S/PRO-LABORE</t>
  </si>
  <si>
    <t>DEPRECIAÇÃO</t>
  </si>
  <si>
    <t>CAPITAL DE GIRO</t>
  </si>
  <si>
    <t>PRIMEIRO ESTOQUE</t>
  </si>
  <si>
    <t>LIC.DE FUNCIONAMENTO</t>
  </si>
  <si>
    <t>CUSTO FIXO PRIMEIRO MES</t>
  </si>
  <si>
    <t>IPTU</t>
  </si>
  <si>
    <t>AGUA / CONDOMINIO</t>
  </si>
  <si>
    <t>INVESTIMENTO TOTAL</t>
  </si>
  <si>
    <t>ENERGIA ELETRICA</t>
  </si>
  <si>
    <t xml:space="preserve">INVESTIMENTO FIXO </t>
  </si>
  <si>
    <t>MAT.DE EXPEDIENTE</t>
  </si>
  <si>
    <t>MAT.DE LIMPEZA/COPA</t>
  </si>
  <si>
    <t>DESPESAS FINANCEIRAS</t>
  </si>
  <si>
    <t>DESPESAS BANCARIAS</t>
  </si>
  <si>
    <t>CPMF</t>
  </si>
  <si>
    <t>LUCRO LIQUIDO ANUAL</t>
  </si>
  <si>
    <t>MANUT. E REPARO</t>
  </si>
  <si>
    <t>LUCRO LIQUIDO MENSAL</t>
  </si>
  <si>
    <t>VEZES 12 MESES NO ANO</t>
  </si>
  <si>
    <t>x 12</t>
  </si>
  <si>
    <t>RETORNO DO INVESTIMENTO TOTAL</t>
  </si>
  <si>
    <t>TOTAL  DESPESA  FIXA</t>
  </si>
  <si>
    <t>DIVIDIDO POR</t>
  </si>
  <si>
    <t>LUCRO</t>
  </si>
  <si>
    <t>PONTO  DE</t>
  </si>
  <si>
    <t>TAXA DE RETORNO DO INVESTIMENTO POR ANO</t>
  </si>
  <si>
    <t>EQUILÍBRIO      EM R$</t>
  </si>
  <si>
    <t>VALOR</t>
  </si>
  <si>
    <t>VIDA UTIL-MESES</t>
  </si>
  <si>
    <t>RENOVAÇÃO CAT</t>
  </si>
  <si>
    <t>GÁS</t>
  </si>
  <si>
    <t>Refeição</t>
  </si>
  <si>
    <t>CIM</t>
  </si>
  <si>
    <t>V.TRANSPORTE/COMBUSTÍVEL</t>
  </si>
  <si>
    <t>SEGURO</t>
  </si>
  <si>
    <t>Receita liquida por serviço</t>
  </si>
  <si>
    <t>Receita bruta por serviço</t>
  </si>
  <si>
    <t>Quantidade vendida</t>
  </si>
  <si>
    <t>Lucro bruto por serviço</t>
  </si>
  <si>
    <t>Margem de contribuição por serviço</t>
  </si>
  <si>
    <t>CONTADOR</t>
  </si>
  <si>
    <t>TELEFONE/INTERNET</t>
  </si>
  <si>
    <t>software</t>
  </si>
  <si>
    <t>plano saude</t>
  </si>
  <si>
    <t>ROYALTIES E PROPAGANDA</t>
  </si>
  <si>
    <t xml:space="preserve">Preço de venda </t>
  </si>
  <si>
    <t>Quantidade de PRODUTOS vendidos</t>
  </si>
  <si>
    <t>Custo do PRODUTO</t>
  </si>
  <si>
    <t>Custo total do produto</t>
  </si>
  <si>
    <t>Outros</t>
  </si>
  <si>
    <t xml:space="preserve">Equipamento a </t>
  </si>
  <si>
    <t>Equipamento  b</t>
  </si>
  <si>
    <t>Equipamento c</t>
  </si>
  <si>
    <t>cartão+imposto</t>
  </si>
  <si>
    <t>arrendodamento</t>
  </si>
  <si>
    <t>camisa fio80</t>
  </si>
  <si>
    <t>camisa fio100</t>
  </si>
  <si>
    <t>camisa fio120</t>
  </si>
  <si>
    <t>camisa fio italiano</t>
  </si>
  <si>
    <t xml:space="preserve">camisa fio peruano </t>
  </si>
  <si>
    <t>Entregas</t>
  </si>
  <si>
    <t>COMBUSTIVEIS / ESTAC.</t>
  </si>
  <si>
    <t>Lucro bruto por PRODUTO</t>
  </si>
  <si>
    <t>Maquinas, equipamentos, etc</t>
  </si>
  <si>
    <t>IMPOSTOS/CARTÃO</t>
  </si>
  <si>
    <t>SEGURO/segurança</t>
  </si>
  <si>
    <t>taxa propaganda</t>
  </si>
  <si>
    <t>ar condicionado</t>
  </si>
  <si>
    <t>PRODUTO COPO DESCARTÁVEL</t>
  </si>
  <si>
    <t>EI</t>
  </si>
  <si>
    <t xml:space="preserve">SAIDAS </t>
  </si>
  <si>
    <t xml:space="preserve">ENTRADAS </t>
  </si>
  <si>
    <t>EF</t>
  </si>
  <si>
    <t>pizza mussarela</t>
  </si>
  <si>
    <t>Total</t>
  </si>
  <si>
    <t>Proporcional</t>
  </si>
  <si>
    <t>Trigo</t>
  </si>
  <si>
    <t>agua</t>
  </si>
  <si>
    <t>fermento</t>
  </si>
  <si>
    <t>óleo</t>
  </si>
  <si>
    <t>tomate</t>
  </si>
  <si>
    <t xml:space="preserve">alho </t>
  </si>
  <si>
    <t>cebola</t>
  </si>
  <si>
    <t>mussarela</t>
  </si>
  <si>
    <t>calabresa</t>
  </si>
  <si>
    <t>MASSA</t>
  </si>
  <si>
    <t>Embalagem</t>
  </si>
  <si>
    <t>ovo</t>
  </si>
  <si>
    <t>total pacotes</t>
  </si>
  <si>
    <t>total peso</t>
  </si>
  <si>
    <t>162kg</t>
  </si>
  <si>
    <t>300g</t>
  </si>
  <si>
    <t>valor total</t>
  </si>
  <si>
    <t>embalagem</t>
  </si>
  <si>
    <t>insumos</t>
  </si>
  <si>
    <t>transporte/estacionamento</t>
  </si>
  <si>
    <t>coxinha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</si>
</sst>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.0000"/>
    <numFmt numFmtId="197" formatCode="0.000"/>
    <numFmt numFmtId="198" formatCode="0.0%"/>
    <numFmt numFmtId="199" formatCode="0.00000"/>
    <numFmt numFmtId="200" formatCode="0.0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#,##0.000"/>
    <numFmt numFmtId="206" formatCode="#,##0.0000"/>
    <numFmt numFmtId="207" formatCode="_(* #,##0.00000_);_(* \(#,##0.00000\);_(* &quot;-&quot;??_);_(@_)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#,##0.0"/>
    <numFmt numFmtId="212" formatCode="#,##0.0_);[Red]\(#,##0.0\)"/>
    <numFmt numFmtId="213" formatCode="#,##0.000_);[Red]\(#,##0.000\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_);_(* \(#,##0.0000\);_(* &quot;-&quot;????_);_(@_)"/>
    <numFmt numFmtId="217" formatCode="_(* #,##0.00000_);_(* \(#,##0.00000\);_(* &quot;-&quot;?????_);_(@_)"/>
    <numFmt numFmtId="218" formatCode="[$-416]dddd\,\ d&quot; de &quot;mmmm&quot; de &quot;yyyy"/>
    <numFmt numFmtId="219" formatCode="_-[$R$-416]\ * #,##0.00_-;\-[$R$-416]\ * #,##0.00_-;_-[$R$-416]\ * &quot;-&quot;??_-;_-@_-"/>
    <numFmt numFmtId="220" formatCode="&quot;Sim&quot;;&quot;Sim&quot;;&quot;Não&quot;"/>
    <numFmt numFmtId="221" formatCode="&quot;Verdadeiro&quot;;&quot;Verdadeiro&quot;;&quot;Falso&quot;"/>
    <numFmt numFmtId="222" formatCode="&quot;Ativado&quot;;&quot;Ativado&quot;;&quot;Desativado&quot;"/>
    <numFmt numFmtId="223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7"/>
      <color rgb="FFFF0000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4" fontId="0" fillId="0" borderId="0" xfId="0" applyNumberFormat="1" applyAlignment="1">
      <alignment/>
    </xf>
    <xf numFmtId="40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/>
      <protection locked="0"/>
    </xf>
    <xf numFmtId="9" fontId="4" fillId="33" borderId="10" xfId="49" applyFont="1" applyFill="1" applyBorder="1" applyAlignment="1">
      <alignment/>
    </xf>
    <xf numFmtId="177" fontId="4" fillId="33" borderId="10" xfId="60" applyFont="1" applyFill="1" applyBorder="1" applyAlignment="1">
      <alignment/>
    </xf>
    <xf numFmtId="202" fontId="4" fillId="33" borderId="10" xfId="60" applyNumberFormat="1" applyFont="1" applyFill="1" applyBorder="1" applyAlignment="1">
      <alignment/>
    </xf>
    <xf numFmtId="177" fontId="5" fillId="33" borderId="10" xfId="6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quotePrefix="1">
      <alignment horizontal="center"/>
    </xf>
    <xf numFmtId="177" fontId="7" fillId="33" borderId="10" xfId="60" applyFont="1" applyFill="1" applyBorder="1" applyAlignment="1">
      <alignment/>
    </xf>
    <xf numFmtId="177" fontId="7" fillId="33" borderId="10" xfId="60" applyFont="1" applyFill="1" applyBorder="1" applyAlignment="1">
      <alignment horizontal="left"/>
    </xf>
    <xf numFmtId="177" fontId="0" fillId="0" borderId="0" xfId="60" applyFont="1" applyAlignment="1">
      <alignment/>
    </xf>
    <xf numFmtId="0" fontId="1" fillId="0" borderId="0" xfId="0" applyFont="1" applyAlignment="1">
      <alignment/>
    </xf>
    <xf numFmtId="177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4" fillId="33" borderId="13" xfId="0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3" borderId="13" xfId="0" applyFont="1" applyFill="1" applyBorder="1" applyAlignment="1" quotePrefix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4" fontId="8" fillId="33" borderId="13" xfId="0" applyNumberFormat="1" applyFont="1" applyFill="1" applyBorder="1" applyAlignment="1">
      <alignment horizontal="centerContinuous"/>
    </xf>
    <xf numFmtId="0" fontId="9" fillId="33" borderId="11" xfId="0" applyFont="1" applyFill="1" applyBorder="1" applyAlignment="1">
      <alignment horizontal="centerContinuous"/>
    </xf>
    <xf numFmtId="4" fontId="10" fillId="33" borderId="12" xfId="0" applyNumberFormat="1" applyFont="1" applyFill="1" applyBorder="1" applyAlignment="1">
      <alignment horizontal="centerContinuous"/>
    </xf>
    <xf numFmtId="0" fontId="8" fillId="33" borderId="13" xfId="0" applyFont="1" applyFill="1" applyBorder="1" applyAlignment="1">
      <alignment/>
    </xf>
    <xf numFmtId="0" fontId="8" fillId="33" borderId="13" xfId="0" applyFont="1" applyFill="1" applyBorder="1" applyAlignment="1">
      <alignment horizontal="centerContinuous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177" fontId="8" fillId="33" borderId="10" xfId="6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4" fillId="33" borderId="15" xfId="0" applyNumberFormat="1" applyFont="1" applyFill="1" applyBorder="1" applyAlignment="1">
      <alignment/>
    </xf>
    <xf numFmtId="177" fontId="4" fillId="33" borderId="16" xfId="6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177" fontId="4" fillId="33" borderId="20" xfId="60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177" fontId="4" fillId="33" borderId="19" xfId="60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177" fontId="4" fillId="33" borderId="12" xfId="60" applyFont="1" applyFill="1" applyBorder="1" applyAlignment="1">
      <alignment/>
    </xf>
    <xf numFmtId="4" fontId="6" fillId="33" borderId="15" xfId="0" applyNumberFormat="1" applyFont="1" applyFill="1" applyBorder="1" applyAlignment="1">
      <alignment/>
    </xf>
    <xf numFmtId="177" fontId="4" fillId="33" borderId="11" xfId="60" applyFont="1" applyFill="1" applyBorder="1" applyAlignment="1">
      <alignment/>
    </xf>
    <xf numFmtId="9" fontId="8" fillId="33" borderId="10" xfId="49" applyFont="1" applyFill="1" applyBorder="1" applyAlignment="1">
      <alignment/>
    </xf>
    <xf numFmtId="4" fontId="8" fillId="33" borderId="12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177" fontId="9" fillId="33" borderId="10" xfId="6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177" fontId="0" fillId="0" borderId="0" xfId="0" applyNumberFormat="1" applyAlignment="1">
      <alignment/>
    </xf>
    <xf numFmtId="202" fontId="0" fillId="0" borderId="0" xfId="0" applyNumberFormat="1" applyAlignment="1">
      <alignment/>
    </xf>
    <xf numFmtId="177" fontId="0" fillId="0" borderId="0" xfId="60" applyAlignment="1">
      <alignment/>
    </xf>
    <xf numFmtId="204" fontId="0" fillId="0" borderId="0" xfId="60" applyNumberFormat="1" applyAlignment="1">
      <alignment/>
    </xf>
    <xf numFmtId="177" fontId="4" fillId="34" borderId="10" xfId="60" applyFont="1" applyFill="1" applyBorder="1" applyAlignment="1" applyProtection="1">
      <alignment/>
      <protection locked="0"/>
    </xf>
    <xf numFmtId="202" fontId="4" fillId="34" borderId="10" xfId="60" applyNumberFormat="1" applyFont="1" applyFill="1" applyBorder="1" applyAlignment="1" applyProtection="1">
      <alignment/>
      <protection locked="0"/>
    </xf>
    <xf numFmtId="177" fontId="4" fillId="34" borderId="10" xfId="60" applyFont="1" applyFill="1" applyBorder="1" applyAlignment="1">
      <alignment/>
    </xf>
    <xf numFmtId="177" fontId="4" fillId="34" borderId="10" xfId="60" applyNumberFormat="1" applyFont="1" applyFill="1" applyBorder="1" applyAlignment="1" applyProtection="1">
      <alignment/>
      <protection locked="0"/>
    </xf>
    <xf numFmtId="4" fontId="0" fillId="0" borderId="19" xfId="0" applyNumberFormat="1" applyBorder="1" applyAlignment="1">
      <alignment/>
    </xf>
    <xf numFmtId="4" fontId="0" fillId="34" borderId="12" xfId="0" applyNumberForma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0" fillId="0" borderId="10" xfId="60" applyFont="1" applyBorder="1" applyAlignment="1">
      <alignment/>
    </xf>
    <xf numFmtId="177" fontId="0" fillId="34" borderId="10" xfId="6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33" borderId="17" xfId="0" applyFont="1" applyFill="1" applyBorder="1" applyAlignment="1">
      <alignment horizontal="centerContinuous"/>
    </xf>
    <xf numFmtId="177" fontId="9" fillId="34" borderId="13" xfId="60" applyFont="1" applyFill="1" applyBorder="1" applyAlignment="1" applyProtection="1">
      <alignment/>
      <protection locked="0"/>
    </xf>
    <xf numFmtId="0" fontId="9" fillId="34" borderId="13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4" borderId="10" xfId="0" applyFont="1" applyFill="1" applyBorder="1" applyAlignment="1" applyProtection="1">
      <alignment horizontal="left"/>
      <protection locked="0"/>
    </xf>
    <xf numFmtId="0" fontId="9" fillId="34" borderId="10" xfId="0" applyFont="1" applyFill="1" applyBorder="1" applyAlignment="1" applyProtection="1" quotePrefix="1">
      <alignment horizontal="left"/>
      <protection locked="0"/>
    </xf>
    <xf numFmtId="0" fontId="9" fillId="33" borderId="10" xfId="0" applyFont="1" applyFill="1" applyBorder="1" applyAlignment="1">
      <alignment/>
    </xf>
    <xf numFmtId="1" fontId="9" fillId="33" borderId="10" xfId="60" applyNumberFormat="1" applyFont="1" applyFill="1" applyBorder="1" applyAlignment="1">
      <alignment horizontal="left"/>
    </xf>
    <xf numFmtId="0" fontId="9" fillId="33" borderId="13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202" fontId="0" fillId="34" borderId="10" xfId="60" applyNumberFormat="1" applyFont="1" applyFill="1" applyBorder="1" applyAlignment="1">
      <alignment/>
    </xf>
    <xf numFmtId="177" fontId="53" fillId="34" borderId="10" xfId="60" applyFont="1" applyFill="1" applyBorder="1" applyAlignment="1" applyProtection="1">
      <alignment/>
      <protection locked="0"/>
    </xf>
    <xf numFmtId="0" fontId="54" fillId="33" borderId="13" xfId="0" applyFont="1" applyFill="1" applyBorder="1" applyAlignment="1" quotePrefix="1">
      <alignment horizontal="left"/>
    </xf>
    <xf numFmtId="4" fontId="53" fillId="33" borderId="12" xfId="0" applyNumberFormat="1" applyFont="1" applyFill="1" applyBorder="1" applyAlignment="1">
      <alignment/>
    </xf>
    <xf numFmtId="40" fontId="4" fillId="33" borderId="10" xfId="0" applyNumberFormat="1" applyFont="1" applyFill="1" applyBorder="1" applyAlignment="1">
      <alignment horizontal="center"/>
    </xf>
    <xf numFmtId="177" fontId="4" fillId="34" borderId="10" xfId="60" applyFont="1" applyFill="1" applyBorder="1" applyAlignment="1">
      <alignment horizontal="center"/>
    </xf>
    <xf numFmtId="49" fontId="1" fillId="0" borderId="0" xfId="49" applyNumberFormat="1" applyFont="1" applyAlignment="1">
      <alignment/>
    </xf>
    <xf numFmtId="177" fontId="4" fillId="35" borderId="10" xfId="60" applyFont="1" applyFill="1" applyBorder="1" applyAlignment="1" applyProtection="1">
      <alignment/>
      <protection locked="0"/>
    </xf>
    <xf numFmtId="202" fontId="4" fillId="35" borderId="10" xfId="60" applyNumberFormat="1" applyFont="1" applyFill="1" applyBorder="1" applyAlignment="1">
      <alignment/>
    </xf>
    <xf numFmtId="177" fontId="0" fillId="35" borderId="10" xfId="60" applyFont="1" applyFill="1" applyBorder="1" applyAlignment="1" applyProtection="1">
      <alignment/>
      <protection locked="0"/>
    </xf>
    <xf numFmtId="177" fontId="4" fillId="35" borderId="10" xfId="6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vertical="center" wrapText="1"/>
    </xf>
    <xf numFmtId="219" fontId="0" fillId="0" borderId="0" xfId="0" applyNumberFormat="1" applyAlignment="1">
      <alignment/>
    </xf>
    <xf numFmtId="219" fontId="0" fillId="0" borderId="23" xfId="0" applyNumberFormat="1" applyBorder="1" applyAlignment="1">
      <alignment vertical="center"/>
    </xf>
    <xf numFmtId="49" fontId="0" fillId="0" borderId="0" xfId="0" applyNumberFormat="1" applyAlignment="1">
      <alignment/>
    </xf>
    <xf numFmtId="43" fontId="0" fillId="0" borderId="0" xfId="0" applyNumberFormat="1" applyAlignment="1">
      <alignment/>
    </xf>
    <xf numFmtId="202" fontId="0" fillId="0" borderId="0" xfId="0" applyNumberFormat="1" applyFont="1" applyAlignment="1">
      <alignment/>
    </xf>
    <xf numFmtId="177" fontId="54" fillId="0" borderId="0" xfId="60" applyFont="1" applyBorder="1" applyAlignment="1">
      <alignment/>
    </xf>
    <xf numFmtId="177" fontId="0" fillId="0" borderId="0" xfId="60" applyBorder="1" applyAlignment="1">
      <alignment/>
    </xf>
    <xf numFmtId="177" fontId="0" fillId="0" borderId="0" xfId="0" applyNumberFormat="1" applyBorder="1" applyAlignment="1">
      <alignment/>
    </xf>
    <xf numFmtId="202" fontId="53" fillId="0" borderId="0" xfId="60" applyNumberFormat="1" applyFont="1" applyBorder="1" applyAlignment="1">
      <alignment/>
    </xf>
    <xf numFmtId="177" fontId="53" fillId="0" borderId="0" xfId="60" applyFont="1" applyBorder="1" applyAlignment="1">
      <alignment/>
    </xf>
    <xf numFmtId="177" fontId="55" fillId="0" borderId="0" xfId="0" applyNumberFormat="1" applyFont="1" applyBorder="1" applyAlignment="1">
      <alignment/>
    </xf>
    <xf numFmtId="9" fontId="55" fillId="0" borderId="0" xfId="49" applyFont="1" applyBorder="1" applyAlignment="1">
      <alignment/>
    </xf>
    <xf numFmtId="202" fontId="53" fillId="0" borderId="0" xfId="0" applyNumberFormat="1" applyFont="1" applyBorder="1" applyAlignment="1">
      <alignment/>
    </xf>
    <xf numFmtId="177" fontId="13" fillId="33" borderId="10" xfId="60" applyFont="1" applyFill="1" applyBorder="1" applyAlignment="1">
      <alignment/>
    </xf>
    <xf numFmtId="43" fontId="11" fillId="0" borderId="0" xfId="0" applyNumberFormat="1" applyFont="1" applyAlignment="1">
      <alignment/>
    </xf>
    <xf numFmtId="177" fontId="4" fillId="36" borderId="10" xfId="60" applyFont="1" applyFill="1" applyBorder="1" applyAlignment="1">
      <alignment/>
    </xf>
    <xf numFmtId="177" fontId="53" fillId="36" borderId="10" xfId="60" applyFont="1" applyFill="1" applyBorder="1" applyAlignment="1" applyProtection="1">
      <alignment/>
      <protection locked="0"/>
    </xf>
    <xf numFmtId="177" fontId="56" fillId="37" borderId="10" xfId="60" applyFont="1" applyFill="1" applyBorder="1" applyAlignment="1">
      <alignment/>
    </xf>
    <xf numFmtId="0" fontId="56" fillId="37" borderId="13" xfId="0" applyFont="1" applyFill="1" applyBorder="1" applyAlignment="1" quotePrefix="1">
      <alignment horizontal="left"/>
    </xf>
    <xf numFmtId="4" fontId="56" fillId="37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1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219" fontId="0" fillId="0" borderId="0" xfId="0" applyNumberForma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54" fillId="33" borderId="27" xfId="0" applyNumberFormat="1" applyFont="1" applyFill="1" applyBorder="1" applyAlignment="1">
      <alignment horizontal="center" vertical="center" wrapText="1"/>
    </xf>
    <xf numFmtId="4" fontId="54" fillId="33" borderId="21" xfId="0" applyNumberFormat="1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40" fontId="54" fillId="33" borderId="27" xfId="0" applyNumberFormat="1" applyFont="1" applyFill="1" applyBorder="1" applyAlignment="1">
      <alignment horizontal="center" vertical="center"/>
    </xf>
    <xf numFmtId="40" fontId="54" fillId="33" borderId="21" xfId="0" applyNumberFormat="1" applyFont="1" applyFill="1" applyBorder="1" applyAlignment="1">
      <alignment horizontal="center" vertical="center"/>
    </xf>
    <xf numFmtId="4" fontId="7" fillId="33" borderId="27" xfId="0" applyNumberFormat="1" applyFont="1" applyFill="1" applyBorder="1" applyAlignment="1">
      <alignment horizontal="center" vertical="center" wrapText="1"/>
    </xf>
    <xf numFmtId="4" fontId="7" fillId="33" borderId="21" xfId="0" applyNumberFormat="1" applyFont="1" applyFill="1" applyBorder="1" applyAlignment="1">
      <alignment horizontal="center" vertical="center" wrapText="1"/>
    </xf>
    <xf numFmtId="177" fontId="4" fillId="34" borderId="27" xfId="60" applyFont="1" applyFill="1" applyBorder="1" applyAlignment="1" applyProtection="1">
      <alignment horizontal="center"/>
      <protection locked="0"/>
    </xf>
    <xf numFmtId="177" fontId="4" fillId="34" borderId="21" xfId="60" applyFont="1" applyFill="1" applyBorder="1" applyAlignment="1" applyProtection="1">
      <alignment horizontal="center"/>
      <protection locked="0"/>
    </xf>
    <xf numFmtId="40" fontId="54" fillId="33" borderId="27" xfId="0" applyNumberFormat="1" applyFont="1" applyFill="1" applyBorder="1" applyAlignment="1">
      <alignment horizontal="center" vertical="center" wrapText="1"/>
    </xf>
    <xf numFmtId="40" fontId="54" fillId="33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4"/>
  <sheetViews>
    <sheetView showGridLines="0" zoomScale="110" zoomScaleNormal="110" zoomScalePageLayoutView="0" workbookViewId="0" topLeftCell="A67">
      <selection activeCell="J89" sqref="J89"/>
    </sheetView>
  </sheetViews>
  <sheetFormatPr defaultColWidth="11.421875" defaultRowHeight="12.75"/>
  <cols>
    <col min="1" max="1" width="31.28125" style="35" customWidth="1"/>
    <col min="2" max="2" width="12.8515625" style="1" customWidth="1"/>
    <col min="3" max="3" width="15.28125" style="0" customWidth="1"/>
    <col min="4" max="4" width="14.28125" style="0" customWidth="1"/>
    <col min="5" max="5" width="16.8515625" style="2" customWidth="1"/>
    <col min="6" max="6" width="12.8515625" style="1" customWidth="1"/>
    <col min="7" max="7" width="12.7109375" style="0" customWidth="1"/>
    <col min="8" max="8" width="13.140625" style="0" customWidth="1"/>
    <col min="9" max="9" width="16.57421875" style="1" customWidth="1"/>
    <col min="10" max="10" width="16.7109375" style="1" customWidth="1"/>
    <col min="11" max="11" width="19.00390625" style="0" customWidth="1"/>
    <col min="12" max="12" width="36.28125" style="0" customWidth="1"/>
    <col min="13" max="13" width="11.421875" style="100" customWidth="1"/>
  </cols>
  <sheetData>
    <row r="1" spans="1:10" ht="15" customHeight="1">
      <c r="A1" s="72" t="s">
        <v>0</v>
      </c>
      <c r="B1" s="3"/>
      <c r="C1" s="3"/>
      <c r="D1" s="3"/>
      <c r="E1" s="3"/>
      <c r="F1"/>
      <c r="I1"/>
      <c r="J1"/>
    </row>
    <row r="2" spans="1:11" ht="15" customHeight="1">
      <c r="A2" s="131" t="s">
        <v>1</v>
      </c>
      <c r="B2" s="132"/>
      <c r="C2" s="18" t="s">
        <v>2</v>
      </c>
      <c r="D2" s="18"/>
      <c r="E2" s="18"/>
      <c r="F2" s="18" t="s">
        <v>3</v>
      </c>
      <c r="G2" s="18"/>
      <c r="H2" s="18"/>
      <c r="I2" s="11" t="s">
        <v>4</v>
      </c>
      <c r="J2" s="133" t="s">
        <v>29</v>
      </c>
      <c r="K2" s="134"/>
    </row>
    <row r="3" spans="1:11" ht="14.25" customHeight="1">
      <c r="A3" s="73"/>
      <c r="B3" s="66"/>
      <c r="C3" s="11" t="s">
        <v>5</v>
      </c>
      <c r="D3" s="12" t="s">
        <v>6</v>
      </c>
      <c r="E3" s="11" t="s">
        <v>4</v>
      </c>
      <c r="F3" s="11" t="s">
        <v>5</v>
      </c>
      <c r="G3" s="12" t="s">
        <v>6</v>
      </c>
      <c r="H3" s="11" t="s">
        <v>4</v>
      </c>
      <c r="I3" s="11" t="s">
        <v>7</v>
      </c>
      <c r="J3" s="68" t="s">
        <v>57</v>
      </c>
      <c r="K3" s="69" t="s">
        <v>56</v>
      </c>
    </row>
    <row r="4" spans="1:11" ht="15">
      <c r="A4" s="74"/>
      <c r="B4" s="67"/>
      <c r="C4" s="62"/>
      <c r="D4" s="63"/>
      <c r="E4" s="8">
        <f aca="true" t="shared" si="0" ref="E4:E13">C4*D4</f>
        <v>0</v>
      </c>
      <c r="F4" s="62">
        <v>0</v>
      </c>
      <c r="G4" s="63">
        <v>0</v>
      </c>
      <c r="H4" s="8">
        <f aca="true" t="shared" si="1" ref="H4:H13">F4*G4</f>
        <v>0</v>
      </c>
      <c r="I4" s="17">
        <f aca="true" t="shared" si="2" ref="I4:I10">E4+H4</f>
        <v>0</v>
      </c>
      <c r="J4" s="71"/>
      <c r="K4" s="70">
        <v>0</v>
      </c>
    </row>
    <row r="5" spans="1:11" ht="15">
      <c r="A5" s="74"/>
      <c r="B5" s="67"/>
      <c r="C5" s="62"/>
      <c r="D5" s="63"/>
      <c r="E5" s="8">
        <f t="shared" si="0"/>
        <v>0</v>
      </c>
      <c r="F5" s="62"/>
      <c r="G5" s="63"/>
      <c r="H5" s="8">
        <f t="shared" si="1"/>
        <v>0</v>
      </c>
      <c r="I5" s="17">
        <f t="shared" si="2"/>
        <v>0</v>
      </c>
      <c r="J5" s="88"/>
      <c r="K5" s="70"/>
    </row>
    <row r="6" spans="1:11" ht="15">
      <c r="A6" s="74" t="s">
        <v>79</v>
      </c>
      <c r="B6" s="67"/>
      <c r="C6" s="62"/>
      <c r="D6" s="63"/>
      <c r="E6" s="8">
        <f t="shared" si="0"/>
        <v>0</v>
      </c>
      <c r="F6" s="62">
        <v>120000</v>
      </c>
      <c r="G6" s="63">
        <v>1</v>
      </c>
      <c r="H6" s="8">
        <f t="shared" si="1"/>
        <v>120000</v>
      </c>
      <c r="I6" s="17">
        <f t="shared" si="2"/>
        <v>120000</v>
      </c>
      <c r="J6" s="71">
        <f>120</f>
        <v>120</v>
      </c>
      <c r="K6" s="70">
        <f>I6/J6</f>
        <v>1000</v>
      </c>
    </row>
    <row r="7" spans="1:11" ht="15">
      <c r="A7" s="74" t="s">
        <v>80</v>
      </c>
      <c r="B7" s="67"/>
      <c r="C7" s="62"/>
      <c r="D7" s="63"/>
      <c r="E7" s="8">
        <f t="shared" si="0"/>
        <v>0</v>
      </c>
      <c r="F7" s="62"/>
      <c r="G7" s="63"/>
      <c r="H7" s="8">
        <f t="shared" si="1"/>
        <v>0</v>
      </c>
      <c r="I7" s="17">
        <f t="shared" si="2"/>
        <v>0</v>
      </c>
      <c r="J7" s="71"/>
      <c r="K7" s="70">
        <v>0</v>
      </c>
    </row>
    <row r="8" spans="1:11" ht="15">
      <c r="A8" s="74" t="s">
        <v>81</v>
      </c>
      <c r="B8" s="67"/>
      <c r="C8" s="62"/>
      <c r="D8" s="63"/>
      <c r="E8" s="8">
        <f t="shared" si="0"/>
        <v>0</v>
      </c>
      <c r="F8" s="62"/>
      <c r="G8" s="63"/>
      <c r="H8" s="8">
        <f t="shared" si="1"/>
        <v>0</v>
      </c>
      <c r="I8" s="17">
        <f t="shared" si="2"/>
        <v>0</v>
      </c>
      <c r="J8" s="71"/>
      <c r="K8" s="70">
        <v>0</v>
      </c>
    </row>
    <row r="9" spans="1:11" ht="15">
      <c r="A9" s="74"/>
      <c r="B9" s="67"/>
      <c r="C9" s="62"/>
      <c r="D9" s="63"/>
      <c r="E9" s="8">
        <f t="shared" si="0"/>
        <v>0</v>
      </c>
      <c r="F9" s="62"/>
      <c r="G9" s="63"/>
      <c r="H9" s="8">
        <f t="shared" si="1"/>
        <v>0</v>
      </c>
      <c r="I9" s="17">
        <f t="shared" si="2"/>
        <v>0</v>
      </c>
      <c r="J9" s="71"/>
      <c r="K9" s="70">
        <v>0</v>
      </c>
    </row>
    <row r="10" spans="1:11" ht="15">
      <c r="A10" s="74"/>
      <c r="B10" s="67"/>
      <c r="C10" s="62"/>
      <c r="D10" s="63"/>
      <c r="E10" s="8">
        <f t="shared" si="0"/>
        <v>0</v>
      </c>
      <c r="F10" s="62">
        <v>0</v>
      </c>
      <c r="G10" s="63">
        <v>0</v>
      </c>
      <c r="H10" s="8">
        <f t="shared" si="1"/>
        <v>0</v>
      </c>
      <c r="I10" s="17">
        <f t="shared" si="2"/>
        <v>0</v>
      </c>
      <c r="J10" s="71"/>
      <c r="K10" s="70">
        <v>0</v>
      </c>
    </row>
    <row r="11" spans="1:11" ht="15">
      <c r="A11" s="74"/>
      <c r="B11" s="67"/>
      <c r="C11" s="62"/>
      <c r="D11" s="63"/>
      <c r="E11" s="8">
        <f t="shared" si="0"/>
        <v>0</v>
      </c>
      <c r="F11" s="62">
        <v>0</v>
      </c>
      <c r="G11" s="63">
        <v>0</v>
      </c>
      <c r="H11" s="8">
        <f t="shared" si="1"/>
        <v>0</v>
      </c>
      <c r="I11" s="17"/>
      <c r="J11" s="71"/>
      <c r="K11" s="70">
        <v>0</v>
      </c>
    </row>
    <row r="12" spans="1:11" ht="15">
      <c r="A12" s="74"/>
      <c r="B12" s="67"/>
      <c r="C12" s="62"/>
      <c r="D12" s="63"/>
      <c r="E12" s="8">
        <f t="shared" si="0"/>
        <v>0</v>
      </c>
      <c r="F12" s="62">
        <v>0</v>
      </c>
      <c r="G12" s="63">
        <v>0</v>
      </c>
      <c r="H12" s="8">
        <f t="shared" si="1"/>
        <v>0</v>
      </c>
      <c r="I12" s="17"/>
      <c r="J12" s="71"/>
      <c r="K12" s="70">
        <v>0</v>
      </c>
    </row>
    <row r="13" spans="1:11" ht="15">
      <c r="A13" s="75"/>
      <c r="B13" s="67"/>
      <c r="C13" s="62"/>
      <c r="D13" s="63"/>
      <c r="E13" s="8">
        <f t="shared" si="0"/>
        <v>0</v>
      </c>
      <c r="F13" s="62">
        <v>0</v>
      </c>
      <c r="G13" s="63">
        <v>0</v>
      </c>
      <c r="H13" s="8">
        <f t="shared" si="1"/>
        <v>0</v>
      </c>
      <c r="I13" s="17"/>
      <c r="J13" s="71"/>
      <c r="K13" s="70">
        <v>0</v>
      </c>
    </row>
    <row r="14" spans="1:11" ht="15">
      <c r="A14" s="76" t="s">
        <v>8</v>
      </c>
      <c r="C14" s="3"/>
      <c r="D14" s="9"/>
      <c r="E14" s="13">
        <f>SUM(E4:E13)</f>
        <v>0</v>
      </c>
      <c r="F14" s="3"/>
      <c r="G14" s="9"/>
      <c r="H14" s="13">
        <f>SUM(H4:H13)</f>
        <v>120000</v>
      </c>
      <c r="I14" s="13">
        <f>SUM(I4:I13)</f>
        <v>120000</v>
      </c>
      <c r="J14" s="70">
        <v>0</v>
      </c>
      <c r="K14" s="13">
        <f>SUM(K4:K13)</f>
        <v>1000</v>
      </c>
    </row>
    <row r="15" spans="2:10" ht="17.25" customHeight="1">
      <c r="B15"/>
      <c r="E15"/>
      <c r="F15"/>
      <c r="I15"/>
      <c r="J15"/>
    </row>
    <row r="16" spans="1:10" ht="0.75" customHeight="1">
      <c r="A16" s="30" t="s">
        <v>9</v>
      </c>
      <c r="B16" s="55"/>
      <c r="E16"/>
      <c r="F16"/>
      <c r="I16"/>
      <c r="J16"/>
    </row>
    <row r="17" spans="1:10" ht="15" hidden="1">
      <c r="A17" s="77" t="s">
        <v>10</v>
      </c>
      <c r="B17" s="12" t="s">
        <v>11</v>
      </c>
      <c r="C17" s="12" t="s">
        <v>12</v>
      </c>
      <c r="D17" s="12" t="s">
        <v>13</v>
      </c>
      <c r="E17" s="12" t="s">
        <v>14</v>
      </c>
      <c r="F17" s="12" t="s">
        <v>15</v>
      </c>
      <c r="G17" s="12" t="s">
        <v>16</v>
      </c>
      <c r="H17" s="12" t="s">
        <v>17</v>
      </c>
      <c r="I17" s="11" t="s">
        <v>18</v>
      </c>
      <c r="J17" s="11" t="s">
        <v>19</v>
      </c>
    </row>
    <row r="18" spans="1:10" ht="15" hidden="1">
      <c r="A18" s="77"/>
      <c r="B18" s="12"/>
      <c r="C18" s="12"/>
      <c r="D18" s="12"/>
      <c r="E18" s="12"/>
      <c r="F18" s="12"/>
      <c r="G18" s="12"/>
      <c r="H18" s="12"/>
      <c r="I18" s="11"/>
      <c r="J18" s="11"/>
    </row>
    <row r="19" spans="1:10" ht="15" hidden="1">
      <c r="A19" s="78">
        <v>1</v>
      </c>
      <c r="B19" s="63"/>
      <c r="C19" s="63">
        <f aca="true" t="shared" si="3" ref="C19:G32">B19</f>
        <v>0</v>
      </c>
      <c r="D19" s="63">
        <f t="shared" si="3"/>
        <v>0</v>
      </c>
      <c r="E19" s="63">
        <f t="shared" si="3"/>
        <v>0</v>
      </c>
      <c r="F19" s="63">
        <f t="shared" si="3"/>
        <v>0</v>
      </c>
      <c r="G19" s="63">
        <f t="shared" si="3"/>
        <v>0</v>
      </c>
      <c r="H19" s="63">
        <f>G19</f>
        <v>0</v>
      </c>
      <c r="I19" s="9">
        <f aca="true" t="shared" si="4" ref="I19:I28">B19+C19+D19+E19+F19+G19+H19</f>
        <v>0</v>
      </c>
      <c r="J19" s="9">
        <f aca="true" t="shared" si="5" ref="J19:J32">(I19*4)</f>
        <v>0</v>
      </c>
    </row>
    <row r="20" spans="1:10" ht="15" hidden="1">
      <c r="A20" s="78">
        <v>2</v>
      </c>
      <c r="B20" s="63"/>
      <c r="C20" s="63">
        <f t="shared" si="3"/>
        <v>0</v>
      </c>
      <c r="D20" s="63">
        <f t="shared" si="3"/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>
        <f>G20</f>
        <v>0</v>
      </c>
      <c r="I20" s="9">
        <f t="shared" si="4"/>
        <v>0</v>
      </c>
      <c r="J20" s="9">
        <f t="shared" si="5"/>
        <v>0</v>
      </c>
    </row>
    <row r="21" spans="1:10" ht="15" hidden="1">
      <c r="A21" s="78">
        <v>3</v>
      </c>
      <c r="B21" s="63"/>
      <c r="C21" s="63">
        <f t="shared" si="3"/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0</v>
      </c>
      <c r="H21" s="63">
        <v>0</v>
      </c>
      <c r="I21" s="9">
        <f t="shared" si="4"/>
        <v>0</v>
      </c>
      <c r="J21" s="9">
        <f t="shared" si="5"/>
        <v>0</v>
      </c>
    </row>
    <row r="22" spans="1:10" ht="15" hidden="1">
      <c r="A22" s="78">
        <v>4</v>
      </c>
      <c r="B22" s="63"/>
      <c r="C22" s="63">
        <f t="shared" si="3"/>
        <v>0</v>
      </c>
      <c r="D22" s="63">
        <f t="shared" si="3"/>
        <v>0</v>
      </c>
      <c r="E22" s="63">
        <f t="shared" si="3"/>
        <v>0</v>
      </c>
      <c r="F22" s="63">
        <f t="shared" si="3"/>
        <v>0</v>
      </c>
      <c r="G22" s="63">
        <f t="shared" si="3"/>
        <v>0</v>
      </c>
      <c r="H22" s="63">
        <v>0</v>
      </c>
      <c r="I22" s="9">
        <f t="shared" si="4"/>
        <v>0</v>
      </c>
      <c r="J22" s="9">
        <f t="shared" si="5"/>
        <v>0</v>
      </c>
    </row>
    <row r="23" spans="1:10" ht="15" hidden="1">
      <c r="A23" s="78">
        <v>5</v>
      </c>
      <c r="B23" s="63"/>
      <c r="C23" s="63">
        <f t="shared" si="3"/>
        <v>0</v>
      </c>
      <c r="D23" s="63">
        <f t="shared" si="3"/>
        <v>0</v>
      </c>
      <c r="E23" s="63">
        <f t="shared" si="3"/>
        <v>0</v>
      </c>
      <c r="F23" s="63">
        <f t="shared" si="3"/>
        <v>0</v>
      </c>
      <c r="G23" s="63">
        <f t="shared" si="3"/>
        <v>0</v>
      </c>
      <c r="H23" s="63">
        <v>0</v>
      </c>
      <c r="I23" s="9">
        <f t="shared" si="4"/>
        <v>0</v>
      </c>
      <c r="J23" s="9">
        <f t="shared" si="5"/>
        <v>0</v>
      </c>
    </row>
    <row r="24" spans="1:10" ht="15" hidden="1">
      <c r="A24" s="78">
        <v>6</v>
      </c>
      <c r="B24" s="63"/>
      <c r="C24" s="63">
        <f t="shared" si="3"/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v>0</v>
      </c>
      <c r="I24" s="9">
        <f t="shared" si="4"/>
        <v>0</v>
      </c>
      <c r="J24" s="9">
        <f t="shared" si="5"/>
        <v>0</v>
      </c>
    </row>
    <row r="25" spans="1:10" ht="15" hidden="1">
      <c r="A25" s="78">
        <v>7</v>
      </c>
      <c r="B25" s="63"/>
      <c r="C25" s="63">
        <f t="shared" si="3"/>
        <v>0</v>
      </c>
      <c r="D25" s="63">
        <f t="shared" si="3"/>
        <v>0</v>
      </c>
      <c r="E25" s="63">
        <f t="shared" si="3"/>
        <v>0</v>
      </c>
      <c r="F25" s="63">
        <f t="shared" si="3"/>
        <v>0</v>
      </c>
      <c r="G25" s="63">
        <f t="shared" si="3"/>
        <v>0</v>
      </c>
      <c r="H25" s="63">
        <v>0</v>
      </c>
      <c r="I25" s="9">
        <f t="shared" si="4"/>
        <v>0</v>
      </c>
      <c r="J25" s="9">
        <f t="shared" si="5"/>
        <v>0</v>
      </c>
    </row>
    <row r="26" spans="1:10" ht="15" hidden="1">
      <c r="A26" s="78">
        <v>8</v>
      </c>
      <c r="B26" s="63"/>
      <c r="C26" s="63">
        <f t="shared" si="3"/>
        <v>0</v>
      </c>
      <c r="D26" s="63">
        <f t="shared" si="3"/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v>0</v>
      </c>
      <c r="I26" s="9">
        <f t="shared" si="4"/>
        <v>0</v>
      </c>
      <c r="J26" s="9">
        <f t="shared" si="5"/>
        <v>0</v>
      </c>
    </row>
    <row r="27" spans="1:10" ht="15" hidden="1">
      <c r="A27" s="78">
        <v>9</v>
      </c>
      <c r="B27" s="63"/>
      <c r="C27" s="63">
        <f t="shared" si="3"/>
        <v>0</v>
      </c>
      <c r="D27" s="63">
        <f t="shared" si="3"/>
        <v>0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v>0</v>
      </c>
      <c r="I27" s="9">
        <f t="shared" si="4"/>
        <v>0</v>
      </c>
      <c r="J27" s="9">
        <f t="shared" si="5"/>
        <v>0</v>
      </c>
    </row>
    <row r="28" spans="1:10" ht="15" hidden="1">
      <c r="A28" s="79">
        <v>10</v>
      </c>
      <c r="B28" s="63"/>
      <c r="C28" s="63">
        <f t="shared" si="3"/>
        <v>0</v>
      </c>
      <c r="D28" s="63">
        <f t="shared" si="3"/>
        <v>0</v>
      </c>
      <c r="E28" s="63">
        <f t="shared" si="3"/>
        <v>0</v>
      </c>
      <c r="F28" s="63">
        <f t="shared" si="3"/>
        <v>0</v>
      </c>
      <c r="G28" s="63">
        <f t="shared" si="3"/>
        <v>0</v>
      </c>
      <c r="H28" s="63">
        <v>0</v>
      </c>
      <c r="I28" s="9">
        <f t="shared" si="4"/>
        <v>0</v>
      </c>
      <c r="J28" s="9">
        <f t="shared" si="5"/>
        <v>0</v>
      </c>
    </row>
    <row r="29" spans="1:10" ht="15" hidden="1">
      <c r="A29" s="79">
        <v>11</v>
      </c>
      <c r="B29" s="63"/>
      <c r="C29" s="63">
        <f t="shared" si="3"/>
        <v>0</v>
      </c>
      <c r="D29" s="63">
        <f t="shared" si="3"/>
        <v>0</v>
      </c>
      <c r="E29" s="63">
        <f t="shared" si="3"/>
        <v>0</v>
      </c>
      <c r="F29" s="63">
        <f t="shared" si="3"/>
        <v>0</v>
      </c>
      <c r="G29" s="63">
        <f t="shared" si="3"/>
        <v>0</v>
      </c>
      <c r="H29" s="63">
        <v>0</v>
      </c>
      <c r="I29" s="9">
        <f>B29+C29+D29+E29+F29+G29+H29</f>
        <v>0</v>
      </c>
      <c r="J29" s="9">
        <f t="shared" si="5"/>
        <v>0</v>
      </c>
    </row>
    <row r="30" spans="1:10" ht="15" hidden="1">
      <c r="A30" s="79">
        <v>12</v>
      </c>
      <c r="B30" s="63"/>
      <c r="C30" s="63">
        <f t="shared" si="3"/>
        <v>0</v>
      </c>
      <c r="D30" s="63">
        <f t="shared" si="3"/>
        <v>0</v>
      </c>
      <c r="E30" s="63">
        <f t="shared" si="3"/>
        <v>0</v>
      </c>
      <c r="F30" s="63">
        <f t="shared" si="3"/>
        <v>0</v>
      </c>
      <c r="G30" s="63">
        <f t="shared" si="3"/>
        <v>0</v>
      </c>
      <c r="H30" s="63">
        <v>0</v>
      </c>
      <c r="I30" s="9">
        <f>B30+C30+D30+E30+F30+G30+H30</f>
        <v>0</v>
      </c>
      <c r="J30" s="9">
        <f t="shared" si="5"/>
        <v>0</v>
      </c>
    </row>
    <row r="31" spans="1:10" ht="15" hidden="1">
      <c r="A31" s="79">
        <v>13</v>
      </c>
      <c r="B31" s="63"/>
      <c r="C31" s="63">
        <f t="shared" si="3"/>
        <v>0</v>
      </c>
      <c r="D31" s="63">
        <f t="shared" si="3"/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  <c r="H31" s="63">
        <v>0</v>
      </c>
      <c r="I31" s="9">
        <f>B31+C31+D31+E31+F31+G31+H31</f>
        <v>0</v>
      </c>
      <c r="J31" s="9">
        <f t="shared" si="5"/>
        <v>0</v>
      </c>
    </row>
    <row r="32" spans="1:10" ht="15" hidden="1">
      <c r="A32" s="79">
        <v>14</v>
      </c>
      <c r="B32" s="63"/>
      <c r="C32" s="63">
        <f t="shared" si="3"/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v>0</v>
      </c>
      <c r="I32" s="9">
        <f>B32+C32+D32+E32+F32+G32+H32</f>
        <v>0</v>
      </c>
      <c r="J32" s="9">
        <f t="shared" si="5"/>
        <v>0</v>
      </c>
    </row>
    <row r="33" spans="2:10" ht="15" hidden="1">
      <c r="B33"/>
      <c r="E33"/>
      <c r="F33"/>
      <c r="I33" s="59"/>
      <c r="J33" s="59">
        <f>SUM(J19:J32)</f>
        <v>0</v>
      </c>
    </row>
    <row r="34" spans="1:12" ht="15.75" thickBot="1">
      <c r="A34" s="72" t="s">
        <v>20</v>
      </c>
      <c r="B34" s="135" t="s">
        <v>74</v>
      </c>
      <c r="C34" s="137" t="s">
        <v>75</v>
      </c>
      <c r="D34" s="139" t="s">
        <v>65</v>
      </c>
      <c r="E34" s="141" t="s">
        <v>82</v>
      </c>
      <c r="F34" s="143" t="s">
        <v>64</v>
      </c>
      <c r="G34" s="137" t="s">
        <v>76</v>
      </c>
      <c r="H34" s="139" t="s">
        <v>66</v>
      </c>
      <c r="I34" s="143" t="s">
        <v>77</v>
      </c>
      <c r="J34" s="143" t="s">
        <v>67</v>
      </c>
      <c r="K34" s="143" t="s">
        <v>68</v>
      </c>
      <c r="L34" s="16"/>
    </row>
    <row r="35" spans="1:13" ht="35.25" customHeight="1" thickBot="1">
      <c r="A35" s="72"/>
      <c r="B35" s="136"/>
      <c r="C35" s="138"/>
      <c r="D35" s="140"/>
      <c r="E35" s="142"/>
      <c r="F35" s="144"/>
      <c r="G35" s="138"/>
      <c r="H35" s="140"/>
      <c r="I35" s="144"/>
      <c r="J35" s="144"/>
      <c r="K35" s="144"/>
      <c r="L35" s="99"/>
      <c r="M35" s="101"/>
    </row>
    <row r="36" spans="1:11" ht="15">
      <c r="A36" s="80"/>
      <c r="B36" s="6"/>
      <c r="C36" s="3"/>
      <c r="D36" s="3"/>
      <c r="E36" s="92"/>
      <c r="F36" s="4"/>
      <c r="G36" s="5"/>
      <c r="H36" s="3"/>
      <c r="I36" s="4"/>
      <c r="J36" s="4"/>
      <c r="K36" s="3"/>
    </row>
    <row r="37" spans="1:12" ht="15">
      <c r="A37" s="87"/>
      <c r="B37" s="95"/>
      <c r="C37" s="96"/>
      <c r="D37" s="8">
        <f>B37*C37</f>
        <v>0</v>
      </c>
      <c r="E37" s="93">
        <f>D37*0.07</f>
        <v>0</v>
      </c>
      <c r="F37" s="8">
        <f aca="true" t="shared" si="6" ref="F37:F46">D37-E37</f>
        <v>0</v>
      </c>
      <c r="G37" s="98"/>
      <c r="H37" s="9">
        <f aca="true" t="shared" si="7" ref="H37:H50">C37</f>
        <v>0</v>
      </c>
      <c r="I37" s="8">
        <f aca="true" t="shared" si="8" ref="I37:I50">G37*H37</f>
        <v>0</v>
      </c>
      <c r="J37" s="8">
        <f aca="true" t="shared" si="9" ref="J37:J46">F37-I37</f>
        <v>0</v>
      </c>
      <c r="K37" s="7" t="e">
        <f aca="true" t="shared" si="10" ref="K37:K52">J37/D37</f>
        <v>#DIV/0!</v>
      </c>
      <c r="L37" s="104"/>
    </row>
    <row r="38" spans="1:13" ht="15">
      <c r="A38" s="87" t="s">
        <v>84</v>
      </c>
      <c r="B38" s="95">
        <v>280</v>
      </c>
      <c r="C38" s="96">
        <v>10</v>
      </c>
      <c r="D38" s="8">
        <f aca="true" t="shared" si="11" ref="D38:D50">B38*C38</f>
        <v>2800</v>
      </c>
      <c r="E38" s="93">
        <f>D38*0.06</f>
        <v>168</v>
      </c>
      <c r="F38" s="8">
        <f t="shared" si="6"/>
        <v>2632</v>
      </c>
      <c r="G38" s="98">
        <v>200</v>
      </c>
      <c r="H38" s="9">
        <f t="shared" si="7"/>
        <v>10</v>
      </c>
      <c r="I38" s="8">
        <f t="shared" si="8"/>
        <v>2000</v>
      </c>
      <c r="J38" s="8">
        <f t="shared" si="9"/>
        <v>632</v>
      </c>
      <c r="K38" s="7">
        <f t="shared" si="10"/>
        <v>0.2257142857142857</v>
      </c>
      <c r="L38" s="103"/>
      <c r="M38" s="102"/>
    </row>
    <row r="39" spans="1:13" ht="15">
      <c r="A39" s="87" t="s">
        <v>85</v>
      </c>
      <c r="B39" s="97">
        <v>320</v>
      </c>
      <c r="C39" s="96">
        <v>40</v>
      </c>
      <c r="D39" s="8">
        <f t="shared" si="11"/>
        <v>12800</v>
      </c>
      <c r="E39" s="93">
        <f>D39*0.06</f>
        <v>768</v>
      </c>
      <c r="F39" s="8">
        <f t="shared" si="6"/>
        <v>12032</v>
      </c>
      <c r="G39" s="98">
        <v>200</v>
      </c>
      <c r="H39" s="9">
        <f t="shared" si="7"/>
        <v>40</v>
      </c>
      <c r="I39" s="8">
        <f t="shared" si="8"/>
        <v>8000</v>
      </c>
      <c r="J39" s="8">
        <f t="shared" si="9"/>
        <v>4032</v>
      </c>
      <c r="K39" s="7">
        <f t="shared" si="10"/>
        <v>0.315</v>
      </c>
      <c r="L39" s="103"/>
      <c r="M39" s="102"/>
    </row>
    <row r="40" spans="1:11" ht="15">
      <c r="A40" s="87" t="s">
        <v>86</v>
      </c>
      <c r="B40" s="97">
        <v>350</v>
      </c>
      <c r="C40" s="96">
        <v>40</v>
      </c>
      <c r="D40" s="8">
        <f t="shared" si="11"/>
        <v>14000</v>
      </c>
      <c r="E40" s="93">
        <f>D40*0.06</f>
        <v>840</v>
      </c>
      <c r="F40" s="8">
        <f t="shared" si="6"/>
        <v>13160</v>
      </c>
      <c r="G40" s="98">
        <v>200</v>
      </c>
      <c r="H40" s="9">
        <f t="shared" si="7"/>
        <v>40</v>
      </c>
      <c r="I40" s="8">
        <f t="shared" si="8"/>
        <v>8000</v>
      </c>
      <c r="J40" s="8">
        <f t="shared" si="9"/>
        <v>5160</v>
      </c>
      <c r="K40" s="7">
        <f t="shared" si="10"/>
        <v>0.36857142857142855</v>
      </c>
    </row>
    <row r="41" spans="1:11" ht="15">
      <c r="A41" s="87" t="s">
        <v>87</v>
      </c>
      <c r="B41" s="97">
        <v>400</v>
      </c>
      <c r="C41" s="96">
        <v>5</v>
      </c>
      <c r="D41" s="8">
        <f t="shared" si="11"/>
        <v>2000</v>
      </c>
      <c r="E41" s="93">
        <f>D41*0.06</f>
        <v>120</v>
      </c>
      <c r="F41" s="8">
        <f t="shared" si="6"/>
        <v>1880</v>
      </c>
      <c r="G41" s="98">
        <v>200</v>
      </c>
      <c r="H41" s="9">
        <f t="shared" si="7"/>
        <v>5</v>
      </c>
      <c r="I41" s="8">
        <f t="shared" si="8"/>
        <v>1000</v>
      </c>
      <c r="J41" s="8">
        <f t="shared" si="9"/>
        <v>880</v>
      </c>
      <c r="K41" s="7">
        <f t="shared" si="10"/>
        <v>0.44</v>
      </c>
    </row>
    <row r="42" spans="1:11" ht="15">
      <c r="A42" s="87" t="s">
        <v>88</v>
      </c>
      <c r="B42" s="97">
        <v>450</v>
      </c>
      <c r="C42" s="96">
        <v>5</v>
      </c>
      <c r="D42" s="8">
        <f t="shared" si="11"/>
        <v>2250</v>
      </c>
      <c r="E42" s="93">
        <f>D42*0.06</f>
        <v>135</v>
      </c>
      <c r="F42" s="8">
        <f t="shared" si="6"/>
        <v>2115</v>
      </c>
      <c r="G42" s="98">
        <v>200</v>
      </c>
      <c r="H42" s="9">
        <f t="shared" si="7"/>
        <v>5</v>
      </c>
      <c r="I42" s="8">
        <f t="shared" si="8"/>
        <v>1000</v>
      </c>
      <c r="J42" s="8">
        <f t="shared" si="9"/>
        <v>1115</v>
      </c>
      <c r="K42" s="7">
        <f t="shared" si="10"/>
        <v>0.4955555555555556</v>
      </c>
    </row>
    <row r="43" spans="1:11" ht="15">
      <c r="A43" s="87"/>
      <c r="B43" s="97"/>
      <c r="C43" s="96"/>
      <c r="D43" s="8">
        <f t="shared" si="11"/>
        <v>0</v>
      </c>
      <c r="E43" s="93"/>
      <c r="F43" s="8">
        <f t="shared" si="6"/>
        <v>0</v>
      </c>
      <c r="G43" s="98"/>
      <c r="H43" s="9">
        <f t="shared" si="7"/>
        <v>0</v>
      </c>
      <c r="I43" s="8">
        <f t="shared" si="8"/>
        <v>0</v>
      </c>
      <c r="J43" s="8">
        <f t="shared" si="9"/>
        <v>0</v>
      </c>
      <c r="K43" s="7" t="e">
        <f t="shared" si="10"/>
        <v>#DIV/0!</v>
      </c>
    </row>
    <row r="44" spans="1:11" ht="15">
      <c r="A44" s="87"/>
      <c r="B44" s="97"/>
      <c r="C44" s="96"/>
      <c r="D44" s="8">
        <f t="shared" si="11"/>
        <v>0</v>
      </c>
      <c r="E44" s="93"/>
      <c r="F44" s="8">
        <f t="shared" si="6"/>
        <v>0</v>
      </c>
      <c r="G44" s="98"/>
      <c r="H44" s="9">
        <f t="shared" si="7"/>
        <v>0</v>
      </c>
      <c r="I44" s="8">
        <f t="shared" si="8"/>
        <v>0</v>
      </c>
      <c r="J44" s="8">
        <f t="shared" si="9"/>
        <v>0</v>
      </c>
      <c r="K44" s="7" t="e">
        <f t="shared" si="10"/>
        <v>#DIV/0!</v>
      </c>
    </row>
    <row r="45" spans="1:11" ht="15">
      <c r="A45" s="87"/>
      <c r="B45" s="97"/>
      <c r="C45" s="96"/>
      <c r="D45" s="8">
        <f t="shared" si="11"/>
        <v>0</v>
      </c>
      <c r="E45" s="93">
        <f>D45*0.06</f>
        <v>0</v>
      </c>
      <c r="F45" s="8">
        <f t="shared" si="6"/>
        <v>0</v>
      </c>
      <c r="G45" s="98"/>
      <c r="H45" s="9">
        <f t="shared" si="7"/>
        <v>0</v>
      </c>
      <c r="I45" s="8">
        <f t="shared" si="8"/>
        <v>0</v>
      </c>
      <c r="J45" s="8">
        <f t="shared" si="9"/>
        <v>0</v>
      </c>
      <c r="K45" s="7" t="e">
        <f t="shared" si="10"/>
        <v>#DIV/0!</v>
      </c>
    </row>
    <row r="46" spans="1:11" ht="15">
      <c r="A46" s="81"/>
      <c r="B46" s="97"/>
      <c r="C46" s="96"/>
      <c r="D46" s="8">
        <f t="shared" si="11"/>
        <v>0</v>
      </c>
      <c r="E46" s="93">
        <f>D46*0.06</f>
        <v>0</v>
      </c>
      <c r="F46" s="8">
        <f t="shared" si="6"/>
        <v>0</v>
      </c>
      <c r="G46" s="98"/>
      <c r="H46" s="9">
        <f t="shared" si="7"/>
        <v>0</v>
      </c>
      <c r="I46" s="8">
        <f t="shared" si="8"/>
        <v>0</v>
      </c>
      <c r="J46" s="8">
        <f t="shared" si="9"/>
        <v>0</v>
      </c>
      <c r="K46" s="7" t="e">
        <f t="shared" si="10"/>
        <v>#DIV/0!</v>
      </c>
    </row>
    <row r="47" spans="1:11" ht="15">
      <c r="A47" s="81">
        <f>A29</f>
        <v>11</v>
      </c>
      <c r="B47" s="95">
        <v>0</v>
      </c>
      <c r="C47" s="96">
        <f>J29</f>
        <v>0</v>
      </c>
      <c r="D47" s="8">
        <f t="shared" si="11"/>
        <v>0</v>
      </c>
      <c r="E47" s="93">
        <f>D47*0.06</f>
        <v>0</v>
      </c>
      <c r="F47" s="8">
        <f>D47-E47</f>
        <v>0</v>
      </c>
      <c r="G47" s="98">
        <f>B47*0.5</f>
        <v>0</v>
      </c>
      <c r="H47" s="9">
        <f t="shared" si="7"/>
        <v>0</v>
      </c>
      <c r="I47" s="8">
        <f t="shared" si="8"/>
        <v>0</v>
      </c>
      <c r="J47" s="8">
        <f>F47-I47</f>
        <v>0</v>
      </c>
      <c r="K47" s="7" t="e">
        <f>J47/D47</f>
        <v>#DIV/0!</v>
      </c>
    </row>
    <row r="48" spans="1:11" ht="15">
      <c r="A48" s="81">
        <f>A30</f>
        <v>12</v>
      </c>
      <c r="B48" s="95">
        <v>0</v>
      </c>
      <c r="C48" s="96">
        <f>J30</f>
        <v>0</v>
      </c>
      <c r="D48" s="8">
        <f t="shared" si="11"/>
        <v>0</v>
      </c>
      <c r="E48" s="93">
        <f>D48*0.06</f>
        <v>0</v>
      </c>
      <c r="F48" s="8">
        <f>D48-E48</f>
        <v>0</v>
      </c>
      <c r="G48" s="98">
        <f>B48*0.5</f>
        <v>0</v>
      </c>
      <c r="H48" s="9">
        <f t="shared" si="7"/>
        <v>0</v>
      </c>
      <c r="I48" s="8">
        <f t="shared" si="8"/>
        <v>0</v>
      </c>
      <c r="J48" s="8">
        <f>F48-I48</f>
        <v>0</v>
      </c>
      <c r="K48" s="7" t="e">
        <f>J48/D48</f>
        <v>#DIV/0!</v>
      </c>
    </row>
    <row r="49" spans="1:11" ht="15">
      <c r="A49" s="81">
        <f>A31</f>
        <v>13</v>
      </c>
      <c r="B49" s="95">
        <v>0</v>
      </c>
      <c r="C49" s="96">
        <f>J31</f>
        <v>0</v>
      </c>
      <c r="D49" s="8">
        <f t="shared" si="11"/>
        <v>0</v>
      </c>
      <c r="E49" s="64">
        <f>D49*0.05</f>
        <v>0</v>
      </c>
      <c r="F49" s="8">
        <f>D49-E49</f>
        <v>0</v>
      </c>
      <c r="G49" s="98">
        <f>B49*0.5</f>
        <v>0</v>
      </c>
      <c r="H49" s="9">
        <f t="shared" si="7"/>
        <v>0</v>
      </c>
      <c r="I49" s="8">
        <f t="shared" si="8"/>
        <v>0</v>
      </c>
      <c r="J49" s="8">
        <f>F49-I49</f>
        <v>0</v>
      </c>
      <c r="K49" s="7" t="e">
        <f>J49/D49</f>
        <v>#DIV/0!</v>
      </c>
    </row>
    <row r="50" spans="1:11" ht="15">
      <c r="A50" s="81">
        <f>A32</f>
        <v>14</v>
      </c>
      <c r="B50" s="62">
        <v>0</v>
      </c>
      <c r="C50" s="9">
        <f>J32</f>
        <v>0</v>
      </c>
      <c r="D50" s="8">
        <f t="shared" si="11"/>
        <v>0</v>
      </c>
      <c r="E50" s="64">
        <f>SUM(E38:E49)</f>
        <v>2031</v>
      </c>
      <c r="F50" s="8"/>
      <c r="G50" s="65">
        <f>B50*0.5</f>
        <v>0</v>
      </c>
      <c r="H50" s="9">
        <f t="shared" si="7"/>
        <v>0</v>
      </c>
      <c r="I50" s="8">
        <f t="shared" si="8"/>
        <v>0</v>
      </c>
      <c r="J50" s="8">
        <f>F50-I50</f>
        <v>0</v>
      </c>
      <c r="K50" s="7" t="e">
        <f>J50/D50</f>
        <v>#DIV/0!</v>
      </c>
    </row>
    <row r="51" spans="2:11" ht="15">
      <c r="B51"/>
      <c r="E51"/>
      <c r="F51"/>
      <c r="I51"/>
      <c r="J51" s="8">
        <f>SUM(J37:J50)</f>
        <v>11819</v>
      </c>
      <c r="K51" s="7" t="e">
        <f t="shared" si="10"/>
        <v>#DIV/0!</v>
      </c>
    </row>
    <row r="52" spans="2:11" ht="15">
      <c r="B52" s="14" t="s">
        <v>21</v>
      </c>
      <c r="C52" s="8"/>
      <c r="D52" s="8">
        <f>SUM(D37:D51)</f>
        <v>33850</v>
      </c>
      <c r="E52" s="10"/>
      <c r="F52" s="13" t="s">
        <v>22</v>
      </c>
      <c r="G52" s="8"/>
      <c r="H52" s="8"/>
      <c r="I52" s="8">
        <f>SUM(I37:I51)</f>
        <v>20000</v>
      </c>
      <c r="J52" s="8">
        <f>J51</f>
        <v>11819</v>
      </c>
      <c r="K52" s="7">
        <f t="shared" si="10"/>
        <v>0.3491580502215657</v>
      </c>
    </row>
    <row r="53" spans="2:10" ht="15">
      <c r="B53"/>
      <c r="D53" s="8"/>
      <c r="E53" s="8"/>
      <c r="F53"/>
      <c r="I53"/>
      <c r="J53"/>
    </row>
    <row r="54" spans="2:10" ht="15">
      <c r="B54"/>
      <c r="C54" s="60"/>
      <c r="D54" s="60"/>
      <c r="E54" s="58"/>
      <c r="F54"/>
      <c r="H54" s="19" t="s">
        <v>23</v>
      </c>
      <c r="I54" s="20"/>
      <c r="J54" s="21"/>
    </row>
    <row r="55" spans="2:9" ht="15">
      <c r="B55"/>
      <c r="C55" s="60"/>
      <c r="D55" s="60"/>
      <c r="E55" s="58"/>
      <c r="F55"/>
      <c r="H55" s="22" t="s">
        <v>24</v>
      </c>
      <c r="I55" s="23"/>
    </row>
    <row r="56" spans="2:10" ht="15">
      <c r="B56" s="59"/>
      <c r="C56" s="60"/>
      <c r="D56" s="60"/>
      <c r="E56" s="58"/>
      <c r="F56"/>
      <c r="H56" s="22" t="s">
        <v>25</v>
      </c>
      <c r="I56" s="23"/>
      <c r="J56" s="62"/>
    </row>
    <row r="57" spans="2:11" ht="15">
      <c r="B57"/>
      <c r="C57" s="105"/>
      <c r="D57" s="106"/>
      <c r="E57" s="107"/>
      <c r="F57"/>
      <c r="H57" s="25" t="s">
        <v>26</v>
      </c>
      <c r="I57" s="23"/>
      <c r="J57" s="64"/>
      <c r="K57" s="58"/>
    </row>
    <row r="58" spans="2:10" ht="15">
      <c r="B58"/>
      <c r="C58" s="108"/>
      <c r="D58" s="109"/>
      <c r="E58" s="110"/>
      <c r="F58"/>
      <c r="H58" s="25" t="s">
        <v>62</v>
      </c>
      <c r="I58" s="23"/>
      <c r="J58" s="64"/>
    </row>
    <row r="59" spans="2:10" ht="15">
      <c r="B59"/>
      <c r="C59" s="108"/>
      <c r="D59" s="109"/>
      <c r="E59" s="111"/>
      <c r="F59"/>
      <c r="H59" s="25" t="s">
        <v>60</v>
      </c>
      <c r="I59" s="23"/>
      <c r="J59" s="64"/>
    </row>
    <row r="60" spans="2:11" ht="15">
      <c r="B60"/>
      <c r="C60" s="112"/>
      <c r="D60" s="109"/>
      <c r="E60" s="110"/>
      <c r="F60"/>
      <c r="H60" s="90" t="s">
        <v>27</v>
      </c>
      <c r="I60" s="91"/>
      <c r="J60" s="89"/>
      <c r="K60" s="58"/>
    </row>
    <row r="61" spans="2:10" ht="15">
      <c r="B61" s="60"/>
      <c r="C61" s="112"/>
      <c r="D61" s="109"/>
      <c r="E61" s="110"/>
      <c r="F61"/>
      <c r="H61" s="57" t="s">
        <v>28</v>
      </c>
      <c r="I61" s="23"/>
      <c r="J61" s="62"/>
    </row>
    <row r="62" spans="2:11" ht="15">
      <c r="B62" s="61"/>
      <c r="C62" s="108"/>
      <c r="D62" s="109"/>
      <c r="E62" s="110"/>
      <c r="F62"/>
      <c r="H62" s="24" t="s">
        <v>29</v>
      </c>
      <c r="I62" s="23"/>
      <c r="J62" s="62"/>
      <c r="K62" s="58"/>
    </row>
    <row r="63" spans="2:10" ht="15">
      <c r="B63" s="60"/>
      <c r="D63" s="60"/>
      <c r="E63" s="60"/>
      <c r="F63"/>
      <c r="H63" s="25" t="s">
        <v>69</v>
      </c>
      <c r="I63" s="23"/>
      <c r="J63" s="62">
        <v>350</v>
      </c>
    </row>
    <row r="64" spans="1:10" ht="15">
      <c r="A64" s="30" t="s">
        <v>30</v>
      </c>
      <c r="B64" s="26"/>
      <c r="C64" s="40"/>
      <c r="E64" s="60"/>
      <c r="F64"/>
      <c r="H64" s="25" t="s">
        <v>63</v>
      </c>
      <c r="I64" s="23"/>
      <c r="J64" s="62"/>
    </row>
    <row r="65" spans="1:11" ht="15">
      <c r="A65" s="82" t="s">
        <v>31</v>
      </c>
      <c r="B65" s="40"/>
      <c r="C65" s="8">
        <f>I52</f>
        <v>20000</v>
      </c>
      <c r="E65"/>
      <c r="F65"/>
      <c r="H65" s="25" t="s">
        <v>32</v>
      </c>
      <c r="I65" s="23"/>
      <c r="J65" s="62"/>
      <c r="K65" s="58"/>
    </row>
    <row r="66" spans="1:11" ht="15">
      <c r="A66" s="82"/>
      <c r="B66" s="40"/>
      <c r="C66" s="8"/>
      <c r="E66"/>
      <c r="F66"/>
      <c r="H66" s="25" t="s">
        <v>58</v>
      </c>
      <c r="I66" s="23"/>
      <c r="J66" s="62"/>
      <c r="K66" s="58"/>
    </row>
    <row r="67" spans="1:10" ht="15">
      <c r="A67" s="82"/>
      <c r="B67" s="40"/>
      <c r="C67" s="8"/>
      <c r="E67" s="58"/>
      <c r="F67"/>
      <c r="H67" s="25" t="s">
        <v>70</v>
      </c>
      <c r="I67" s="23"/>
      <c r="J67" s="62"/>
    </row>
    <row r="68" spans="1:10" ht="15">
      <c r="A68" s="82" t="s">
        <v>33</v>
      </c>
      <c r="B68" s="23"/>
      <c r="C68" s="8">
        <f>J86</f>
        <v>2337</v>
      </c>
      <c r="E68" s="58"/>
      <c r="F68"/>
      <c r="H68" s="25" t="s">
        <v>34</v>
      </c>
      <c r="I68" s="23"/>
      <c r="J68" s="62"/>
    </row>
    <row r="69" spans="1:10" ht="15">
      <c r="A69" s="30" t="s">
        <v>30</v>
      </c>
      <c r="B69" s="52"/>
      <c r="C69" s="39">
        <f>C65+C68</f>
        <v>22337</v>
      </c>
      <c r="E69" s="58"/>
      <c r="F69"/>
      <c r="H69" s="25" t="s">
        <v>71</v>
      </c>
      <c r="I69" s="23"/>
      <c r="J69" s="62"/>
    </row>
    <row r="70" spans="1:10" ht="15">
      <c r="A70" s="83"/>
      <c r="B70" s="43"/>
      <c r="C70" s="44"/>
      <c r="E70" s="58"/>
      <c r="F70"/>
      <c r="H70" s="24" t="s">
        <v>35</v>
      </c>
      <c r="I70" s="23"/>
      <c r="J70" s="62"/>
    </row>
    <row r="71" spans="1:11" ht="15">
      <c r="A71" s="84" t="s">
        <v>36</v>
      </c>
      <c r="B71" s="43"/>
      <c r="C71" s="44"/>
      <c r="E71"/>
      <c r="F71"/>
      <c r="H71" s="22" t="s">
        <v>37</v>
      </c>
      <c r="I71" s="23"/>
      <c r="J71" s="62"/>
      <c r="K71" s="58"/>
    </row>
    <row r="72" spans="1:10" ht="15">
      <c r="A72" s="85"/>
      <c r="B72" s="45"/>
      <c r="C72" s="46"/>
      <c r="E72" s="58"/>
      <c r="F72"/>
      <c r="H72" s="22" t="s">
        <v>59</v>
      </c>
      <c r="I72" s="23"/>
      <c r="J72" s="62"/>
    </row>
    <row r="73" spans="1:10" ht="15">
      <c r="A73" s="82" t="s">
        <v>38</v>
      </c>
      <c r="B73" s="23"/>
      <c r="C73" s="8">
        <f>I14</f>
        <v>120000</v>
      </c>
      <c r="E73" s="58"/>
      <c r="F73"/>
      <c r="H73" s="22" t="s">
        <v>61</v>
      </c>
      <c r="I73" s="23"/>
      <c r="J73" s="62"/>
    </row>
    <row r="74" spans="1:10" ht="15">
      <c r="A74" s="82"/>
      <c r="B74" s="23"/>
      <c r="C74" s="8"/>
      <c r="E74" s="58"/>
      <c r="F74"/>
      <c r="H74" s="22" t="s">
        <v>39</v>
      </c>
      <c r="I74" s="23"/>
      <c r="J74" s="145"/>
    </row>
    <row r="75" spans="1:10" ht="15">
      <c r="A75" s="82" t="s">
        <v>30</v>
      </c>
      <c r="B75" s="23"/>
      <c r="C75" s="8">
        <f>C69</f>
        <v>22337</v>
      </c>
      <c r="E75" s="58"/>
      <c r="F75" s="58"/>
      <c r="H75" s="24" t="s">
        <v>40</v>
      </c>
      <c r="I75" s="23"/>
      <c r="J75" s="146"/>
    </row>
    <row r="76" spans="1:10" ht="15">
      <c r="A76" s="30" t="s">
        <v>36</v>
      </c>
      <c r="B76" s="53"/>
      <c r="C76" s="54">
        <f>C73+C75</f>
        <v>142337</v>
      </c>
      <c r="E76" s="58"/>
      <c r="F76" s="58"/>
      <c r="H76" s="25" t="s">
        <v>41</v>
      </c>
      <c r="I76" s="23"/>
      <c r="J76" s="62"/>
    </row>
    <row r="77" spans="1:10" ht="15">
      <c r="A77" s="86"/>
      <c r="B77" s="41"/>
      <c r="C77" s="42"/>
      <c r="E77"/>
      <c r="F77"/>
      <c r="H77" s="25" t="s">
        <v>42</v>
      </c>
      <c r="I77" s="23"/>
      <c r="J77" s="62">
        <v>87</v>
      </c>
    </row>
    <row r="78" spans="1:10" ht="15">
      <c r="A78" s="83"/>
      <c r="B78" s="43"/>
      <c r="C78" s="44"/>
      <c r="E78" s="58"/>
      <c r="F78"/>
      <c r="H78" s="25" t="s">
        <v>43</v>
      </c>
      <c r="I78" s="23"/>
      <c r="J78" s="62"/>
    </row>
    <row r="79" spans="1:11" ht="15">
      <c r="A79" s="83" t="s">
        <v>44</v>
      </c>
      <c r="B79" s="43"/>
      <c r="C79" s="44"/>
      <c r="E79"/>
      <c r="F79"/>
      <c r="H79" s="25" t="s">
        <v>90</v>
      </c>
      <c r="I79" s="23"/>
      <c r="J79" s="62">
        <v>1500</v>
      </c>
      <c r="K79" s="58"/>
    </row>
    <row r="80" spans="1:12" ht="15">
      <c r="A80" s="85"/>
      <c r="B80" s="45"/>
      <c r="C80" s="46"/>
      <c r="E80"/>
      <c r="F80"/>
      <c r="H80" s="22" t="s">
        <v>45</v>
      </c>
      <c r="I80" s="23"/>
      <c r="J80" s="62"/>
      <c r="L80" s="103"/>
    </row>
    <row r="81" spans="1:12" ht="15">
      <c r="A81" s="82" t="s">
        <v>46</v>
      </c>
      <c r="B81" s="23"/>
      <c r="C81" s="8">
        <f>J89</f>
        <v>9482</v>
      </c>
      <c r="E81"/>
      <c r="F81"/>
      <c r="H81" s="22" t="s">
        <v>73</v>
      </c>
      <c r="I81" s="23"/>
      <c r="J81" s="62"/>
      <c r="K81" s="58"/>
      <c r="L81" s="103"/>
    </row>
    <row r="82" spans="1:11" ht="15">
      <c r="A82" s="82" t="s">
        <v>47</v>
      </c>
      <c r="B82" s="23"/>
      <c r="C82" s="8" t="s">
        <v>48</v>
      </c>
      <c r="E82"/>
      <c r="F82"/>
      <c r="H82" s="22" t="s">
        <v>89</v>
      </c>
      <c r="I82" s="23"/>
      <c r="J82" s="62">
        <v>400</v>
      </c>
      <c r="K82" s="58"/>
    </row>
    <row r="83" spans="1:10" ht="15">
      <c r="A83" s="82"/>
      <c r="B83" s="47"/>
      <c r="C83" s="48"/>
      <c r="E83"/>
      <c r="F83"/>
      <c r="H83" s="22" t="s">
        <v>72</v>
      </c>
      <c r="I83" s="23"/>
      <c r="J83" s="62"/>
    </row>
    <row r="84" spans="1:11" ht="15">
      <c r="A84" s="82" t="s">
        <v>44</v>
      </c>
      <c r="B84" s="23"/>
      <c r="C84" s="8">
        <f>(C81*12)</f>
        <v>113784</v>
      </c>
      <c r="E84"/>
      <c r="F84"/>
      <c r="H84" s="22" t="s">
        <v>83</v>
      </c>
      <c r="I84" s="23"/>
      <c r="J84" s="62"/>
      <c r="K84" s="58"/>
    </row>
    <row r="85" spans="1:10" ht="15">
      <c r="A85" s="82"/>
      <c r="B85" s="47"/>
      <c r="C85" s="48"/>
      <c r="E85"/>
      <c r="F85"/>
      <c r="H85" s="22" t="s">
        <v>78</v>
      </c>
      <c r="I85" s="23"/>
      <c r="J85" s="62"/>
    </row>
    <row r="86" spans="1:11" ht="15">
      <c r="A86" s="32" t="s">
        <v>49</v>
      </c>
      <c r="B86" s="49"/>
      <c r="C86" s="42"/>
      <c r="E86"/>
      <c r="F86"/>
      <c r="G86" s="27" t="s">
        <v>50</v>
      </c>
      <c r="H86" s="28"/>
      <c r="I86" s="29"/>
      <c r="J86" s="39">
        <f>SUM(J55:J85)</f>
        <v>2337</v>
      </c>
      <c r="K86" s="39">
        <f>SUM(K55:K85)</f>
        <v>0</v>
      </c>
    </row>
    <row r="87" spans="1:10" ht="15">
      <c r="A87" s="85"/>
      <c r="B87" s="45"/>
      <c r="C87" s="46"/>
      <c r="E87"/>
      <c r="F87"/>
      <c r="I87"/>
      <c r="J87"/>
    </row>
    <row r="88" spans="1:10" ht="15">
      <c r="A88" s="82" t="s">
        <v>44</v>
      </c>
      <c r="B88" s="23"/>
      <c r="C88" s="8">
        <f>C84</f>
        <v>113784</v>
      </c>
      <c r="E88"/>
      <c r="F88"/>
      <c r="I88"/>
      <c r="J88"/>
    </row>
    <row r="89" spans="1:11" ht="18.75">
      <c r="A89" s="82" t="s">
        <v>51</v>
      </c>
      <c r="B89" s="47"/>
      <c r="C89" s="48"/>
      <c r="E89"/>
      <c r="F89"/>
      <c r="H89" s="31" t="s">
        <v>52</v>
      </c>
      <c r="I89" s="29"/>
      <c r="J89" s="113">
        <f>J51-J86</f>
        <v>9482</v>
      </c>
      <c r="K89" s="94"/>
    </row>
    <row r="90" spans="1:10" ht="15">
      <c r="A90" s="82" t="s">
        <v>36</v>
      </c>
      <c r="B90" s="23"/>
      <c r="C90" s="8">
        <f>C76</f>
        <v>142337</v>
      </c>
      <c r="E90"/>
      <c r="F90"/>
      <c r="I90"/>
      <c r="J90"/>
    </row>
    <row r="91" spans="1:10" ht="15">
      <c r="A91" s="82"/>
      <c r="B91" s="47"/>
      <c r="C91" s="48"/>
      <c r="E91"/>
      <c r="F91"/>
      <c r="G91" s="32" t="s">
        <v>53</v>
      </c>
      <c r="H91" s="33"/>
      <c r="I91" s="34"/>
      <c r="J91" s="35"/>
    </row>
    <row r="92" spans="1:10" ht="15">
      <c r="A92" s="56" t="s">
        <v>54</v>
      </c>
      <c r="B92" s="47"/>
      <c r="C92" s="50"/>
      <c r="D92" s="51">
        <f>C88/C90</f>
        <v>0.7993986103402488</v>
      </c>
      <c r="E92"/>
      <c r="F92"/>
      <c r="G92" s="36" t="s">
        <v>55</v>
      </c>
      <c r="H92" s="37"/>
      <c r="I92" s="38"/>
      <c r="J92" s="39">
        <f>J86/K52</f>
        <v>6693.243929266436</v>
      </c>
    </row>
    <row r="93" spans="5:10" ht="15">
      <c r="E93"/>
      <c r="F93"/>
      <c r="I93"/>
      <c r="J93"/>
    </row>
    <row r="94" spans="5:10" ht="15">
      <c r="E94"/>
      <c r="F94"/>
      <c r="I94"/>
      <c r="J94" s="58"/>
    </row>
    <row r="95" spans="5:10" ht="15">
      <c r="E95"/>
      <c r="F95"/>
      <c r="G95" s="16"/>
      <c r="H95" s="16"/>
      <c r="I95"/>
      <c r="J95" s="58"/>
    </row>
    <row r="96" spans="5:10" ht="15">
      <c r="E96"/>
      <c r="F96"/>
      <c r="I96"/>
      <c r="J96"/>
    </row>
    <row r="97" spans="5:10" ht="15">
      <c r="E97"/>
      <c r="F97"/>
      <c r="I97"/>
      <c r="J97"/>
    </row>
    <row r="98" spans="5:10" ht="15">
      <c r="E98"/>
      <c r="F98"/>
      <c r="I98"/>
      <c r="J98"/>
    </row>
    <row r="99" spans="5:10" ht="15">
      <c r="E99"/>
      <c r="F99"/>
      <c r="I99"/>
      <c r="J99"/>
    </row>
    <row r="100" spans="2:10" ht="15">
      <c r="B100"/>
      <c r="E100"/>
      <c r="F100"/>
      <c r="I100"/>
      <c r="J100"/>
    </row>
    <row r="101" spans="2:10" ht="15">
      <c r="B101"/>
      <c r="E101"/>
      <c r="F101"/>
      <c r="I101"/>
      <c r="J101"/>
    </row>
    <row r="102" spans="2:10" ht="15">
      <c r="B102"/>
      <c r="E102"/>
      <c r="F102"/>
      <c r="I102"/>
      <c r="J102"/>
    </row>
    <row r="103" spans="2:10" ht="15">
      <c r="B103"/>
      <c r="E103"/>
      <c r="F103"/>
      <c r="G103" s="15"/>
      <c r="I103"/>
      <c r="J103"/>
    </row>
    <row r="104" spans="2:10" ht="15">
      <c r="B104"/>
      <c r="E104"/>
      <c r="F104"/>
      <c r="I104"/>
      <c r="J104"/>
    </row>
    <row r="105" spans="2:10" ht="15">
      <c r="B105"/>
      <c r="C105" s="60"/>
      <c r="E105"/>
      <c r="F105"/>
      <c r="I105"/>
      <c r="J105"/>
    </row>
    <row r="106" spans="2:10" ht="15">
      <c r="B106"/>
      <c r="E106"/>
      <c r="F106"/>
      <c r="I106"/>
      <c r="J106"/>
    </row>
    <row r="107" spans="2:10" ht="15">
      <c r="B107"/>
      <c r="E107"/>
      <c r="F107"/>
      <c r="I107"/>
      <c r="J107"/>
    </row>
    <row r="108" spans="2:10" ht="15">
      <c r="B108"/>
      <c r="E108"/>
      <c r="F108"/>
      <c r="I108"/>
      <c r="J108"/>
    </row>
    <row r="109" spans="2:10" ht="15">
      <c r="B109"/>
      <c r="E109"/>
      <c r="F109"/>
      <c r="I109"/>
      <c r="J109"/>
    </row>
    <row r="110" spans="2:10" ht="15">
      <c r="B110"/>
      <c r="E110"/>
      <c r="F110"/>
      <c r="I110"/>
      <c r="J110"/>
    </row>
    <row r="111" spans="2:10" ht="15">
      <c r="B111"/>
      <c r="E111"/>
      <c r="F111"/>
      <c r="I111"/>
      <c r="J111"/>
    </row>
    <row r="112" spans="2:10" ht="15">
      <c r="B112"/>
      <c r="E112"/>
      <c r="F112"/>
      <c r="I112"/>
      <c r="J112"/>
    </row>
    <row r="113" spans="2:10" ht="15">
      <c r="B113"/>
      <c r="E113"/>
      <c r="F113"/>
      <c r="I113"/>
      <c r="J113"/>
    </row>
    <row r="114" spans="2:10" ht="15">
      <c r="B114"/>
      <c r="E114"/>
      <c r="F114"/>
      <c r="I114"/>
      <c r="J114"/>
    </row>
    <row r="115" spans="2:10" ht="15">
      <c r="B115"/>
      <c r="E115"/>
      <c r="F115"/>
      <c r="I115"/>
      <c r="J115"/>
    </row>
    <row r="116" spans="2:10" ht="15">
      <c r="B116"/>
      <c r="E116"/>
      <c r="F116"/>
      <c r="I116"/>
      <c r="J116"/>
    </row>
    <row r="117" spans="2:10" ht="15">
      <c r="B117"/>
      <c r="E117"/>
      <c r="F117"/>
      <c r="I117"/>
      <c r="J117"/>
    </row>
    <row r="118" spans="2:10" ht="15">
      <c r="B118"/>
      <c r="E118"/>
      <c r="F118"/>
      <c r="I118"/>
      <c r="J118"/>
    </row>
    <row r="119" spans="2:10" ht="15">
      <c r="B119"/>
      <c r="E119"/>
      <c r="F119"/>
      <c r="I119"/>
      <c r="J119"/>
    </row>
    <row r="120" spans="5:10" ht="15">
      <c r="E120"/>
      <c r="F120"/>
      <c r="I120"/>
      <c r="J120"/>
    </row>
    <row r="122" spans="2:10" ht="15">
      <c r="B122"/>
      <c r="E122"/>
      <c r="F122"/>
      <c r="I122"/>
      <c r="J122"/>
    </row>
    <row r="123" spans="2:10" ht="15">
      <c r="B123"/>
      <c r="E123"/>
      <c r="F123"/>
      <c r="I123"/>
      <c r="J123"/>
    </row>
    <row r="124" spans="2:10" ht="15">
      <c r="B124"/>
      <c r="E124"/>
      <c r="F124"/>
      <c r="I124"/>
      <c r="J124"/>
    </row>
    <row r="125" spans="2:10" ht="15">
      <c r="B125"/>
      <c r="E125"/>
      <c r="F125"/>
      <c r="I125"/>
      <c r="J125"/>
    </row>
    <row r="126" spans="2:10" ht="15">
      <c r="B126"/>
      <c r="E126"/>
      <c r="F126"/>
      <c r="I126"/>
      <c r="J126"/>
    </row>
    <row r="127" spans="2:10" ht="15">
      <c r="B127"/>
      <c r="E127"/>
      <c r="F127"/>
      <c r="I127"/>
      <c r="J127"/>
    </row>
    <row r="128" spans="2:10" ht="15">
      <c r="B128"/>
      <c r="E128"/>
      <c r="F128"/>
      <c r="I128"/>
      <c r="J128"/>
    </row>
    <row r="129" spans="2:10" ht="15">
      <c r="B129"/>
      <c r="E129"/>
      <c r="F129"/>
      <c r="I129"/>
      <c r="J129"/>
    </row>
    <row r="130" spans="2:10" ht="15">
      <c r="B130"/>
      <c r="E130"/>
      <c r="F130"/>
      <c r="I130"/>
      <c r="J130"/>
    </row>
    <row r="131" spans="2:10" ht="15">
      <c r="B131"/>
      <c r="E131"/>
      <c r="F131"/>
      <c r="I131"/>
      <c r="J131"/>
    </row>
    <row r="132" spans="2:10" ht="15">
      <c r="B132"/>
      <c r="E132"/>
      <c r="F132"/>
      <c r="I132"/>
      <c r="J132"/>
    </row>
    <row r="133" spans="2:10" ht="15">
      <c r="B133"/>
      <c r="E133"/>
      <c r="F133"/>
      <c r="I133"/>
      <c r="J133"/>
    </row>
    <row r="134" spans="2:10" ht="15">
      <c r="B134"/>
      <c r="E134"/>
      <c r="F134"/>
      <c r="I134"/>
      <c r="J134"/>
    </row>
    <row r="135" spans="2:10" ht="15">
      <c r="B135"/>
      <c r="E135"/>
      <c r="F135"/>
      <c r="I135"/>
      <c r="J135"/>
    </row>
    <row r="136" spans="2:10" ht="15">
      <c r="B136"/>
      <c r="E136"/>
      <c r="F136"/>
      <c r="I136"/>
      <c r="J136"/>
    </row>
    <row r="137" spans="2:10" ht="15">
      <c r="B137"/>
      <c r="E137"/>
      <c r="F137"/>
      <c r="I137"/>
      <c r="J137"/>
    </row>
    <row r="138" spans="2:10" ht="15">
      <c r="B138"/>
      <c r="E138"/>
      <c r="F138"/>
      <c r="I138"/>
      <c r="J138"/>
    </row>
    <row r="139" spans="2:10" ht="15">
      <c r="B139"/>
      <c r="E139"/>
      <c r="F139"/>
      <c r="I139"/>
      <c r="J139"/>
    </row>
    <row r="140" spans="2:10" ht="15">
      <c r="B140"/>
      <c r="E140"/>
      <c r="F140"/>
      <c r="I140"/>
      <c r="J140"/>
    </row>
    <row r="141" spans="2:10" ht="15">
      <c r="B141"/>
      <c r="E141"/>
      <c r="F141"/>
      <c r="I141"/>
      <c r="J141"/>
    </row>
    <row r="142" ht="15">
      <c r="F142" s="2"/>
    </row>
    <row r="143" ht="15">
      <c r="F143" s="2"/>
    </row>
    <row r="144" ht="15">
      <c r="F144" s="2"/>
    </row>
  </sheetData>
  <sheetProtection/>
  <mergeCells count="13">
    <mergeCell ref="J34:J35"/>
    <mergeCell ref="K34:K35"/>
    <mergeCell ref="J74:J75"/>
    <mergeCell ref="A2:B2"/>
    <mergeCell ref="J2:K2"/>
    <mergeCell ref="B34:B35"/>
    <mergeCell ref="C34:C35"/>
    <mergeCell ref="D34:D35"/>
    <mergeCell ref="E34:E35"/>
    <mergeCell ref="F34:F35"/>
    <mergeCell ref="G34:G35"/>
    <mergeCell ref="H34:H35"/>
    <mergeCell ref="I34:I35"/>
  </mergeCells>
  <printOptions/>
  <pageMargins left="0.5" right="0.33" top="0.33" bottom="0.67" header="0.492125985" footer="0.492125985"/>
  <pageSetup fitToHeight="3" fitToWidth="1" horizontalDpi="300" verticalDpi="300" orientation="landscape" paperSize="9" scale="77" r:id="rId1"/>
  <headerFooter alignWithMargins="0">
    <oddFooter>&amp;CMANUCA2.XLS&amp;RPágina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showGridLines="0" tabSelected="1" zoomScale="74" zoomScaleNormal="74" zoomScalePageLayoutView="0" workbookViewId="0" topLeftCell="A16">
      <selection activeCell="A39" sqref="A39"/>
    </sheetView>
  </sheetViews>
  <sheetFormatPr defaultColWidth="11.421875" defaultRowHeight="12.75"/>
  <cols>
    <col min="1" max="1" width="31.28125" style="35" customWidth="1"/>
    <col min="2" max="2" width="12.8515625" style="1" customWidth="1"/>
    <col min="3" max="3" width="15.28125" style="0" customWidth="1"/>
    <col min="4" max="4" width="14.28125" style="0" customWidth="1"/>
    <col min="5" max="5" width="16.8515625" style="2" customWidth="1"/>
    <col min="6" max="6" width="12.8515625" style="1" customWidth="1"/>
    <col min="7" max="7" width="12.7109375" style="0" customWidth="1"/>
    <col min="8" max="8" width="13.140625" style="0" customWidth="1"/>
    <col min="9" max="9" width="16.57421875" style="1" customWidth="1"/>
    <col min="10" max="10" width="16.7109375" style="1" customWidth="1"/>
    <col min="11" max="11" width="19.00390625" style="0" customWidth="1"/>
    <col min="12" max="12" width="36.28125" style="0" customWidth="1"/>
    <col min="13" max="13" width="11.421875" style="100" customWidth="1"/>
  </cols>
  <sheetData>
    <row r="1" spans="1:10" ht="15" customHeight="1">
      <c r="A1" s="72" t="s">
        <v>0</v>
      </c>
      <c r="B1" s="3"/>
      <c r="C1" s="3"/>
      <c r="D1" s="3"/>
      <c r="E1" s="3"/>
      <c r="F1"/>
      <c r="I1"/>
      <c r="J1"/>
    </row>
    <row r="2" spans="1:11" ht="15" customHeight="1">
      <c r="A2" s="131" t="s">
        <v>1</v>
      </c>
      <c r="B2" s="132"/>
      <c r="C2" s="18" t="s">
        <v>2</v>
      </c>
      <c r="D2" s="18"/>
      <c r="E2" s="18"/>
      <c r="F2" s="18" t="s">
        <v>3</v>
      </c>
      <c r="G2" s="18"/>
      <c r="H2" s="18"/>
      <c r="I2" s="11" t="s">
        <v>4</v>
      </c>
      <c r="J2" s="133" t="s">
        <v>29</v>
      </c>
      <c r="K2" s="134"/>
    </row>
    <row r="3" spans="1:11" ht="14.25" customHeight="1">
      <c r="A3" s="73"/>
      <c r="B3" s="66"/>
      <c r="C3" s="11" t="s">
        <v>5</v>
      </c>
      <c r="D3" s="12" t="s">
        <v>6</v>
      </c>
      <c r="E3" s="11" t="s">
        <v>4</v>
      </c>
      <c r="F3" s="11" t="s">
        <v>5</v>
      </c>
      <c r="G3" s="12" t="s">
        <v>6</v>
      </c>
      <c r="H3" s="11" t="s">
        <v>4</v>
      </c>
      <c r="I3" s="11" t="s">
        <v>7</v>
      </c>
      <c r="J3" s="68" t="s">
        <v>57</v>
      </c>
      <c r="K3" s="69" t="s">
        <v>56</v>
      </c>
    </row>
    <row r="4" spans="1:11" ht="15">
      <c r="A4" s="74"/>
      <c r="B4" s="67"/>
      <c r="C4" s="62"/>
      <c r="D4" s="63"/>
      <c r="E4" s="8">
        <f aca="true" t="shared" si="0" ref="E4:E13">C4*D4</f>
        <v>0</v>
      </c>
      <c r="F4" s="62">
        <v>0</v>
      </c>
      <c r="G4" s="63">
        <v>0</v>
      </c>
      <c r="H4" s="8">
        <f aca="true" t="shared" si="1" ref="H4:H13">F4*G4</f>
        <v>0</v>
      </c>
      <c r="I4" s="17">
        <f aca="true" t="shared" si="2" ref="I4:I10">E4+H4</f>
        <v>0</v>
      </c>
      <c r="J4" s="71"/>
      <c r="K4" s="70">
        <v>0</v>
      </c>
    </row>
    <row r="5" spans="1:11" ht="15">
      <c r="A5" s="74"/>
      <c r="B5" s="67"/>
      <c r="C5" s="62"/>
      <c r="D5" s="63"/>
      <c r="E5" s="8">
        <f t="shared" si="0"/>
        <v>0</v>
      </c>
      <c r="F5" s="62"/>
      <c r="G5" s="63"/>
      <c r="H5" s="8">
        <f t="shared" si="1"/>
        <v>0</v>
      </c>
      <c r="I5" s="17">
        <f t="shared" si="2"/>
        <v>0</v>
      </c>
      <c r="J5" s="88"/>
      <c r="K5" s="70"/>
    </row>
    <row r="6" spans="1:11" ht="15">
      <c r="A6" s="74" t="s">
        <v>92</v>
      </c>
      <c r="B6" s="67"/>
      <c r="C6" s="62"/>
      <c r="D6" s="63"/>
      <c r="E6" s="8">
        <f t="shared" si="0"/>
        <v>0</v>
      </c>
      <c r="F6" s="62"/>
      <c r="G6" s="63">
        <v>1</v>
      </c>
      <c r="H6" s="8">
        <f t="shared" si="1"/>
        <v>0</v>
      </c>
      <c r="I6" s="17">
        <f t="shared" si="2"/>
        <v>0</v>
      </c>
      <c r="J6" s="117"/>
      <c r="K6" s="70" t="e">
        <f>I6/J6</f>
        <v>#DIV/0!</v>
      </c>
    </row>
    <row r="7" spans="1:11" ht="15">
      <c r="A7" s="74" t="s">
        <v>96</v>
      </c>
      <c r="B7" s="67"/>
      <c r="C7" s="62"/>
      <c r="D7" s="63"/>
      <c r="E7" s="8">
        <f t="shared" si="0"/>
        <v>0</v>
      </c>
      <c r="F7" s="62"/>
      <c r="G7" s="63">
        <v>6</v>
      </c>
      <c r="H7" s="8">
        <f t="shared" si="1"/>
        <v>0</v>
      </c>
      <c r="I7" s="17">
        <f t="shared" si="2"/>
        <v>0</v>
      </c>
      <c r="J7" s="71">
        <f>120</f>
        <v>120</v>
      </c>
      <c r="K7" s="70">
        <f>I7/J7</f>
        <v>0</v>
      </c>
    </row>
    <row r="8" spans="1:11" ht="15">
      <c r="A8" s="74"/>
      <c r="B8" s="67"/>
      <c r="C8" s="62"/>
      <c r="D8" s="63"/>
      <c r="E8" s="8">
        <f t="shared" si="0"/>
        <v>0</v>
      </c>
      <c r="F8" s="62"/>
      <c r="G8" s="63"/>
      <c r="H8" s="8">
        <f t="shared" si="1"/>
        <v>0</v>
      </c>
      <c r="I8" s="17">
        <f t="shared" si="2"/>
        <v>0</v>
      </c>
      <c r="J8" s="71"/>
      <c r="K8" s="70">
        <v>0</v>
      </c>
    </row>
    <row r="9" spans="1:11" ht="15">
      <c r="A9" s="74"/>
      <c r="B9" s="67"/>
      <c r="C9" s="62"/>
      <c r="D9" s="63"/>
      <c r="E9" s="8">
        <f t="shared" si="0"/>
        <v>0</v>
      </c>
      <c r="F9" s="62"/>
      <c r="G9" s="63"/>
      <c r="H9" s="8">
        <f t="shared" si="1"/>
        <v>0</v>
      </c>
      <c r="I9" s="17">
        <f t="shared" si="2"/>
        <v>0</v>
      </c>
      <c r="J9" s="71"/>
      <c r="K9" s="70">
        <v>0</v>
      </c>
    </row>
    <row r="10" spans="1:11" ht="15">
      <c r="A10" s="74"/>
      <c r="B10" s="67"/>
      <c r="C10" s="62"/>
      <c r="D10" s="63"/>
      <c r="E10" s="8">
        <f t="shared" si="0"/>
        <v>0</v>
      </c>
      <c r="F10" s="62">
        <v>0</v>
      </c>
      <c r="G10" s="63">
        <v>0</v>
      </c>
      <c r="H10" s="8">
        <f t="shared" si="1"/>
        <v>0</v>
      </c>
      <c r="I10" s="17">
        <f t="shared" si="2"/>
        <v>0</v>
      </c>
      <c r="J10" s="71"/>
      <c r="K10" s="70">
        <v>0</v>
      </c>
    </row>
    <row r="11" spans="1:11" ht="15">
      <c r="A11" s="74"/>
      <c r="B11" s="67"/>
      <c r="C11" s="62"/>
      <c r="D11" s="63"/>
      <c r="E11" s="8">
        <f t="shared" si="0"/>
        <v>0</v>
      </c>
      <c r="F11" s="62">
        <v>0</v>
      </c>
      <c r="G11" s="63">
        <v>0</v>
      </c>
      <c r="H11" s="8">
        <f t="shared" si="1"/>
        <v>0</v>
      </c>
      <c r="I11" s="17"/>
      <c r="J11" s="71"/>
      <c r="K11" s="70">
        <v>0</v>
      </c>
    </row>
    <row r="12" spans="1:11" ht="15">
      <c r="A12" s="74"/>
      <c r="B12" s="67"/>
      <c r="C12" s="62"/>
      <c r="D12" s="63"/>
      <c r="E12" s="8">
        <f t="shared" si="0"/>
        <v>0</v>
      </c>
      <c r="F12" s="62">
        <v>0</v>
      </c>
      <c r="G12" s="63">
        <v>0</v>
      </c>
      <c r="H12" s="8">
        <f t="shared" si="1"/>
        <v>0</v>
      </c>
      <c r="I12" s="17"/>
      <c r="J12" s="71"/>
      <c r="K12" s="70">
        <v>0</v>
      </c>
    </row>
    <row r="13" spans="1:11" ht="15">
      <c r="A13" s="75"/>
      <c r="B13" s="67"/>
      <c r="C13" s="62"/>
      <c r="D13" s="63"/>
      <c r="E13" s="8">
        <f t="shared" si="0"/>
        <v>0</v>
      </c>
      <c r="F13" s="62">
        <v>0</v>
      </c>
      <c r="G13" s="63">
        <v>0</v>
      </c>
      <c r="H13" s="8">
        <f t="shared" si="1"/>
        <v>0</v>
      </c>
      <c r="I13" s="17"/>
      <c r="J13" s="71"/>
      <c r="K13" s="70">
        <v>0</v>
      </c>
    </row>
    <row r="14" spans="1:11" ht="15">
      <c r="A14" s="76" t="s">
        <v>8</v>
      </c>
      <c r="C14" s="3"/>
      <c r="D14" s="9"/>
      <c r="E14" s="13">
        <f>SUM(E4:E13)</f>
        <v>0</v>
      </c>
      <c r="F14" s="3"/>
      <c r="G14" s="9"/>
      <c r="H14" s="13">
        <f>SUM(H4:H13)</f>
        <v>0</v>
      </c>
      <c r="I14" s="13">
        <f>SUM(I4:I13)</f>
        <v>0</v>
      </c>
      <c r="J14" s="70">
        <v>0</v>
      </c>
      <c r="K14" s="13" t="e">
        <f>SUM(K4:K13)</f>
        <v>#DIV/0!</v>
      </c>
    </row>
    <row r="15" spans="2:10" ht="17.25" customHeight="1">
      <c r="B15"/>
      <c r="E15"/>
      <c r="F15"/>
      <c r="I15"/>
      <c r="J15"/>
    </row>
    <row r="16" spans="1:10" ht="0.75" customHeight="1">
      <c r="A16" s="30" t="s">
        <v>9</v>
      </c>
      <c r="B16" s="55"/>
      <c r="E16"/>
      <c r="F16"/>
      <c r="I16"/>
      <c r="J16"/>
    </row>
    <row r="17" spans="1:10" ht="15" hidden="1">
      <c r="A17" s="77" t="s">
        <v>10</v>
      </c>
      <c r="B17" s="12" t="s">
        <v>11</v>
      </c>
      <c r="C17" s="12" t="s">
        <v>12</v>
      </c>
      <c r="D17" s="12" t="s">
        <v>13</v>
      </c>
      <c r="E17" s="12" t="s">
        <v>14</v>
      </c>
      <c r="F17" s="12" t="s">
        <v>15</v>
      </c>
      <c r="G17" s="12" t="s">
        <v>16</v>
      </c>
      <c r="H17" s="12" t="s">
        <v>17</v>
      </c>
      <c r="I17" s="11" t="s">
        <v>18</v>
      </c>
      <c r="J17" s="11" t="s">
        <v>19</v>
      </c>
    </row>
    <row r="18" spans="1:10" ht="15" hidden="1">
      <c r="A18" s="77"/>
      <c r="B18" s="12"/>
      <c r="C18" s="12"/>
      <c r="D18" s="12"/>
      <c r="E18" s="12"/>
      <c r="F18" s="12"/>
      <c r="G18" s="12"/>
      <c r="H18" s="12"/>
      <c r="I18" s="11"/>
      <c r="J18" s="11"/>
    </row>
    <row r="19" spans="1:10" ht="15" hidden="1">
      <c r="A19" s="78">
        <v>1</v>
      </c>
      <c r="B19" s="63"/>
      <c r="C19" s="63">
        <f aca="true" t="shared" si="3" ref="C19:G32">B19</f>
        <v>0</v>
      </c>
      <c r="D19" s="63">
        <f t="shared" si="3"/>
        <v>0</v>
      </c>
      <c r="E19" s="63">
        <f t="shared" si="3"/>
        <v>0</v>
      </c>
      <c r="F19" s="63">
        <f t="shared" si="3"/>
        <v>0</v>
      </c>
      <c r="G19" s="63">
        <f t="shared" si="3"/>
        <v>0</v>
      </c>
      <c r="H19" s="63">
        <f>G19</f>
        <v>0</v>
      </c>
      <c r="I19" s="9">
        <f aca="true" t="shared" si="4" ref="I19:I28">B19+C19+D19+E19+F19+G19+H19</f>
        <v>0</v>
      </c>
      <c r="J19" s="9">
        <f aca="true" t="shared" si="5" ref="J19:J32">(I19*4)</f>
        <v>0</v>
      </c>
    </row>
    <row r="20" spans="1:10" ht="15" hidden="1">
      <c r="A20" s="78">
        <v>2</v>
      </c>
      <c r="B20" s="63"/>
      <c r="C20" s="63">
        <f t="shared" si="3"/>
        <v>0</v>
      </c>
      <c r="D20" s="63">
        <f t="shared" si="3"/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>
        <f>G20</f>
        <v>0</v>
      </c>
      <c r="I20" s="9">
        <f t="shared" si="4"/>
        <v>0</v>
      </c>
      <c r="J20" s="9">
        <f t="shared" si="5"/>
        <v>0</v>
      </c>
    </row>
    <row r="21" spans="1:10" ht="15" hidden="1">
      <c r="A21" s="78">
        <v>3</v>
      </c>
      <c r="B21" s="63"/>
      <c r="C21" s="63">
        <f t="shared" si="3"/>
        <v>0</v>
      </c>
      <c r="D21" s="63">
        <f t="shared" si="3"/>
        <v>0</v>
      </c>
      <c r="E21" s="63">
        <f t="shared" si="3"/>
        <v>0</v>
      </c>
      <c r="F21" s="63">
        <f t="shared" si="3"/>
        <v>0</v>
      </c>
      <c r="G21" s="63">
        <f t="shared" si="3"/>
        <v>0</v>
      </c>
      <c r="H21" s="63">
        <v>0</v>
      </c>
      <c r="I21" s="9">
        <f t="shared" si="4"/>
        <v>0</v>
      </c>
      <c r="J21" s="9">
        <f t="shared" si="5"/>
        <v>0</v>
      </c>
    </row>
    <row r="22" spans="1:10" ht="15" hidden="1">
      <c r="A22" s="78">
        <v>4</v>
      </c>
      <c r="B22" s="63"/>
      <c r="C22" s="63">
        <f t="shared" si="3"/>
        <v>0</v>
      </c>
      <c r="D22" s="63">
        <f t="shared" si="3"/>
        <v>0</v>
      </c>
      <c r="E22" s="63">
        <f t="shared" si="3"/>
        <v>0</v>
      </c>
      <c r="F22" s="63">
        <f t="shared" si="3"/>
        <v>0</v>
      </c>
      <c r="G22" s="63">
        <f t="shared" si="3"/>
        <v>0</v>
      </c>
      <c r="H22" s="63">
        <v>0</v>
      </c>
      <c r="I22" s="9">
        <f t="shared" si="4"/>
        <v>0</v>
      </c>
      <c r="J22" s="9">
        <f t="shared" si="5"/>
        <v>0</v>
      </c>
    </row>
    <row r="23" spans="1:10" ht="15" hidden="1">
      <c r="A23" s="78">
        <v>5</v>
      </c>
      <c r="B23" s="63"/>
      <c r="C23" s="63">
        <f t="shared" si="3"/>
        <v>0</v>
      </c>
      <c r="D23" s="63">
        <f t="shared" si="3"/>
        <v>0</v>
      </c>
      <c r="E23" s="63">
        <f t="shared" si="3"/>
        <v>0</v>
      </c>
      <c r="F23" s="63">
        <f t="shared" si="3"/>
        <v>0</v>
      </c>
      <c r="G23" s="63">
        <f t="shared" si="3"/>
        <v>0</v>
      </c>
      <c r="H23" s="63">
        <v>0</v>
      </c>
      <c r="I23" s="9">
        <f t="shared" si="4"/>
        <v>0</v>
      </c>
      <c r="J23" s="9">
        <f t="shared" si="5"/>
        <v>0</v>
      </c>
    </row>
    <row r="24" spans="1:10" ht="15" hidden="1">
      <c r="A24" s="78">
        <v>6</v>
      </c>
      <c r="B24" s="63"/>
      <c r="C24" s="63">
        <f t="shared" si="3"/>
        <v>0</v>
      </c>
      <c r="D24" s="63">
        <f t="shared" si="3"/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63">
        <v>0</v>
      </c>
      <c r="I24" s="9">
        <f t="shared" si="4"/>
        <v>0</v>
      </c>
      <c r="J24" s="9">
        <f t="shared" si="5"/>
        <v>0</v>
      </c>
    </row>
    <row r="25" spans="1:10" ht="15" hidden="1">
      <c r="A25" s="78">
        <v>7</v>
      </c>
      <c r="B25" s="63"/>
      <c r="C25" s="63">
        <f t="shared" si="3"/>
        <v>0</v>
      </c>
      <c r="D25" s="63">
        <f t="shared" si="3"/>
        <v>0</v>
      </c>
      <c r="E25" s="63">
        <f t="shared" si="3"/>
        <v>0</v>
      </c>
      <c r="F25" s="63">
        <f t="shared" si="3"/>
        <v>0</v>
      </c>
      <c r="G25" s="63">
        <f t="shared" si="3"/>
        <v>0</v>
      </c>
      <c r="H25" s="63">
        <v>0</v>
      </c>
      <c r="I25" s="9">
        <f t="shared" si="4"/>
        <v>0</v>
      </c>
      <c r="J25" s="9">
        <f t="shared" si="5"/>
        <v>0</v>
      </c>
    </row>
    <row r="26" spans="1:10" ht="15" hidden="1">
      <c r="A26" s="78">
        <v>8</v>
      </c>
      <c r="B26" s="63"/>
      <c r="C26" s="63">
        <f t="shared" si="3"/>
        <v>0</v>
      </c>
      <c r="D26" s="63">
        <f t="shared" si="3"/>
        <v>0</v>
      </c>
      <c r="E26" s="63">
        <f t="shared" si="3"/>
        <v>0</v>
      </c>
      <c r="F26" s="63">
        <f t="shared" si="3"/>
        <v>0</v>
      </c>
      <c r="G26" s="63">
        <f t="shared" si="3"/>
        <v>0</v>
      </c>
      <c r="H26" s="63">
        <v>0</v>
      </c>
      <c r="I26" s="9">
        <f t="shared" si="4"/>
        <v>0</v>
      </c>
      <c r="J26" s="9">
        <f t="shared" si="5"/>
        <v>0</v>
      </c>
    </row>
    <row r="27" spans="1:10" ht="15" hidden="1">
      <c r="A27" s="78">
        <v>9</v>
      </c>
      <c r="B27" s="63"/>
      <c r="C27" s="63">
        <f t="shared" si="3"/>
        <v>0</v>
      </c>
      <c r="D27" s="63">
        <f t="shared" si="3"/>
        <v>0</v>
      </c>
      <c r="E27" s="63">
        <f t="shared" si="3"/>
        <v>0</v>
      </c>
      <c r="F27" s="63">
        <f t="shared" si="3"/>
        <v>0</v>
      </c>
      <c r="G27" s="63">
        <f t="shared" si="3"/>
        <v>0</v>
      </c>
      <c r="H27" s="63">
        <v>0</v>
      </c>
      <c r="I27" s="9">
        <f t="shared" si="4"/>
        <v>0</v>
      </c>
      <c r="J27" s="9">
        <f t="shared" si="5"/>
        <v>0</v>
      </c>
    </row>
    <row r="28" spans="1:10" ht="15" hidden="1">
      <c r="A28" s="79">
        <v>10</v>
      </c>
      <c r="B28" s="63"/>
      <c r="C28" s="63">
        <f t="shared" si="3"/>
        <v>0</v>
      </c>
      <c r="D28" s="63">
        <f t="shared" si="3"/>
        <v>0</v>
      </c>
      <c r="E28" s="63">
        <f t="shared" si="3"/>
        <v>0</v>
      </c>
      <c r="F28" s="63">
        <f t="shared" si="3"/>
        <v>0</v>
      </c>
      <c r="G28" s="63">
        <f t="shared" si="3"/>
        <v>0</v>
      </c>
      <c r="H28" s="63">
        <v>0</v>
      </c>
      <c r="I28" s="9">
        <f t="shared" si="4"/>
        <v>0</v>
      </c>
      <c r="J28" s="9">
        <f t="shared" si="5"/>
        <v>0</v>
      </c>
    </row>
    <row r="29" spans="1:10" ht="15" hidden="1">
      <c r="A29" s="79">
        <v>11</v>
      </c>
      <c r="B29" s="63"/>
      <c r="C29" s="63">
        <f t="shared" si="3"/>
        <v>0</v>
      </c>
      <c r="D29" s="63">
        <f t="shared" si="3"/>
        <v>0</v>
      </c>
      <c r="E29" s="63">
        <f t="shared" si="3"/>
        <v>0</v>
      </c>
      <c r="F29" s="63">
        <f t="shared" si="3"/>
        <v>0</v>
      </c>
      <c r="G29" s="63">
        <f t="shared" si="3"/>
        <v>0</v>
      </c>
      <c r="H29" s="63">
        <v>0</v>
      </c>
      <c r="I29" s="9">
        <f>B29+C29+D29+E29+F29+G29+H29</f>
        <v>0</v>
      </c>
      <c r="J29" s="9">
        <f t="shared" si="5"/>
        <v>0</v>
      </c>
    </row>
    <row r="30" spans="1:10" ht="15" hidden="1">
      <c r="A30" s="79">
        <v>12</v>
      </c>
      <c r="B30" s="63"/>
      <c r="C30" s="63">
        <f t="shared" si="3"/>
        <v>0</v>
      </c>
      <c r="D30" s="63">
        <f t="shared" si="3"/>
        <v>0</v>
      </c>
      <c r="E30" s="63">
        <f t="shared" si="3"/>
        <v>0</v>
      </c>
      <c r="F30" s="63">
        <f t="shared" si="3"/>
        <v>0</v>
      </c>
      <c r="G30" s="63">
        <f t="shared" si="3"/>
        <v>0</v>
      </c>
      <c r="H30" s="63">
        <v>0</v>
      </c>
      <c r="I30" s="9">
        <f>B30+C30+D30+E30+F30+G30+H30</f>
        <v>0</v>
      </c>
      <c r="J30" s="9">
        <f t="shared" si="5"/>
        <v>0</v>
      </c>
    </row>
    <row r="31" spans="1:10" ht="15" hidden="1">
      <c r="A31" s="79">
        <v>13</v>
      </c>
      <c r="B31" s="63"/>
      <c r="C31" s="63">
        <f t="shared" si="3"/>
        <v>0</v>
      </c>
      <c r="D31" s="63">
        <f t="shared" si="3"/>
        <v>0</v>
      </c>
      <c r="E31" s="63">
        <f t="shared" si="3"/>
        <v>0</v>
      </c>
      <c r="F31" s="63">
        <f t="shared" si="3"/>
        <v>0</v>
      </c>
      <c r="G31" s="63">
        <f t="shared" si="3"/>
        <v>0</v>
      </c>
      <c r="H31" s="63">
        <v>0</v>
      </c>
      <c r="I31" s="9">
        <f>B31+C31+D31+E31+F31+G31+H31</f>
        <v>0</v>
      </c>
      <c r="J31" s="9">
        <f t="shared" si="5"/>
        <v>0</v>
      </c>
    </row>
    <row r="32" spans="1:10" ht="15" hidden="1">
      <c r="A32" s="79">
        <v>14</v>
      </c>
      <c r="B32" s="63"/>
      <c r="C32" s="63">
        <f t="shared" si="3"/>
        <v>0</v>
      </c>
      <c r="D32" s="63">
        <f t="shared" si="3"/>
        <v>0</v>
      </c>
      <c r="E32" s="63">
        <f t="shared" si="3"/>
        <v>0</v>
      </c>
      <c r="F32" s="63">
        <f t="shared" si="3"/>
        <v>0</v>
      </c>
      <c r="G32" s="63">
        <f t="shared" si="3"/>
        <v>0</v>
      </c>
      <c r="H32" s="63">
        <v>0</v>
      </c>
      <c r="I32" s="9">
        <f>B32+C32+D32+E32+F32+G32+H32</f>
        <v>0</v>
      </c>
      <c r="J32" s="9">
        <f t="shared" si="5"/>
        <v>0</v>
      </c>
    </row>
    <row r="33" spans="2:10" ht="15" hidden="1">
      <c r="B33"/>
      <c r="E33"/>
      <c r="F33"/>
      <c r="I33" s="59"/>
      <c r="J33" s="59">
        <f>SUM(J19:J32)</f>
        <v>0</v>
      </c>
    </row>
    <row r="34" spans="1:12" ht="15.75" thickBot="1">
      <c r="A34" s="72" t="s">
        <v>20</v>
      </c>
      <c r="B34" s="135" t="s">
        <v>74</v>
      </c>
      <c r="C34" s="137" t="s">
        <v>75</v>
      </c>
      <c r="D34" s="139" t="s">
        <v>65</v>
      </c>
      <c r="E34" s="147" t="s">
        <v>93</v>
      </c>
      <c r="F34" s="143" t="s">
        <v>64</v>
      </c>
      <c r="G34" s="137" t="s">
        <v>76</v>
      </c>
      <c r="H34" s="139" t="s">
        <v>66</v>
      </c>
      <c r="I34" s="143" t="s">
        <v>77</v>
      </c>
      <c r="J34" s="143" t="s">
        <v>91</v>
      </c>
      <c r="K34" s="143" t="s">
        <v>68</v>
      </c>
      <c r="L34" s="16"/>
    </row>
    <row r="35" spans="1:13" ht="35.25" customHeight="1" thickBot="1">
      <c r="A35" s="72"/>
      <c r="B35" s="136"/>
      <c r="C35" s="138"/>
      <c r="D35" s="140"/>
      <c r="E35" s="148"/>
      <c r="F35" s="144"/>
      <c r="G35" s="138"/>
      <c r="H35" s="140"/>
      <c r="I35" s="144"/>
      <c r="J35" s="144"/>
      <c r="K35" s="144"/>
      <c r="L35" s="99"/>
      <c r="M35" s="101"/>
    </row>
    <row r="36" spans="4:11" ht="15">
      <c r="D36" s="3"/>
      <c r="E36" s="92"/>
      <c r="F36" s="4"/>
      <c r="H36" s="3"/>
      <c r="I36" s="4"/>
      <c r="J36" s="4"/>
      <c r="K36" s="3"/>
    </row>
    <row r="37" spans="1:13" ht="15">
      <c r="A37" s="80"/>
      <c r="B37" s="6"/>
      <c r="C37" s="96"/>
      <c r="D37" s="8">
        <f aca="true" t="shared" si="6" ref="D37:D47">B37*C37</f>
        <v>0</v>
      </c>
      <c r="E37" s="93">
        <f>D37*0.08</f>
        <v>0</v>
      </c>
      <c r="F37" s="8">
        <f aca="true" t="shared" si="7" ref="F37:F48">D37-E37</f>
        <v>0</v>
      </c>
      <c r="G37" s="5"/>
      <c r="H37" s="9">
        <f>C37</f>
        <v>0</v>
      </c>
      <c r="I37" s="8">
        <f>G37*H37</f>
        <v>0</v>
      </c>
      <c r="J37" s="8">
        <f aca="true" t="shared" si="8" ref="J37:J49">F37-I37</f>
        <v>0</v>
      </c>
      <c r="K37" s="7" t="e">
        <f aca="true" t="shared" si="9" ref="K37:K50">J37/D37</f>
        <v>#DIV/0!</v>
      </c>
      <c r="L37" s="104"/>
      <c r="M37" s="120"/>
    </row>
    <row r="38" spans="1:15" ht="15">
      <c r="A38" s="87" t="s">
        <v>125</v>
      </c>
      <c r="B38" s="95">
        <v>3.5</v>
      </c>
      <c r="C38" s="96">
        <v>5000</v>
      </c>
      <c r="D38" s="8">
        <f t="shared" si="6"/>
        <v>17500</v>
      </c>
      <c r="E38" s="93"/>
      <c r="F38" s="8">
        <f t="shared" si="7"/>
        <v>17500</v>
      </c>
      <c r="G38" s="98">
        <v>2.5</v>
      </c>
      <c r="H38" s="9">
        <f aca="true" t="shared" si="10" ref="H38:H49">C38</f>
        <v>5000</v>
      </c>
      <c r="I38" s="8">
        <f aca="true" t="shared" si="11" ref="I38:I49">G38*H38</f>
        <v>12500</v>
      </c>
      <c r="J38" s="115">
        <f t="shared" si="8"/>
        <v>5000</v>
      </c>
      <c r="K38" s="7">
        <f t="shared" si="9"/>
        <v>0.2857142857142857</v>
      </c>
      <c r="L38" s="103"/>
      <c r="M38" s="102"/>
      <c r="O38" s="102"/>
    </row>
    <row r="39" spans="1:13" ht="15">
      <c r="A39" s="87"/>
      <c r="B39" s="95"/>
      <c r="C39" s="96"/>
      <c r="D39" s="8">
        <f t="shared" si="6"/>
        <v>0</v>
      </c>
      <c r="E39" s="93">
        <f aca="true" t="shared" si="12" ref="E39:E47">D39*0.06</f>
        <v>0</v>
      </c>
      <c r="F39" s="8">
        <f t="shared" si="7"/>
        <v>0</v>
      </c>
      <c r="G39" s="98"/>
      <c r="H39" s="9">
        <f t="shared" si="10"/>
        <v>0</v>
      </c>
      <c r="I39" s="8">
        <f t="shared" si="11"/>
        <v>0</v>
      </c>
      <c r="J39" s="115">
        <f t="shared" si="8"/>
        <v>0</v>
      </c>
      <c r="K39" s="7" t="e">
        <f t="shared" si="9"/>
        <v>#DIV/0!</v>
      </c>
      <c r="L39" s="103"/>
      <c r="M39" s="102"/>
    </row>
    <row r="40" spans="1:11" ht="15">
      <c r="A40" s="87"/>
      <c r="B40" s="95"/>
      <c r="C40" s="96"/>
      <c r="D40" s="8">
        <f t="shared" si="6"/>
        <v>0</v>
      </c>
      <c r="E40" s="93">
        <f t="shared" si="12"/>
        <v>0</v>
      </c>
      <c r="F40" s="8">
        <f t="shared" si="7"/>
        <v>0</v>
      </c>
      <c r="G40" s="98"/>
      <c r="H40" s="9">
        <f t="shared" si="10"/>
        <v>0</v>
      </c>
      <c r="I40" s="8">
        <f t="shared" si="11"/>
        <v>0</v>
      </c>
      <c r="J40" s="115">
        <f t="shared" si="8"/>
        <v>0</v>
      </c>
      <c r="K40" s="7" t="e">
        <f t="shared" si="9"/>
        <v>#DIV/0!</v>
      </c>
    </row>
    <row r="41" spans="1:11" ht="15">
      <c r="A41" s="87"/>
      <c r="B41" s="95"/>
      <c r="C41" s="96"/>
      <c r="D41" s="8">
        <f t="shared" si="6"/>
        <v>0</v>
      </c>
      <c r="E41" s="93">
        <f t="shared" si="12"/>
        <v>0</v>
      </c>
      <c r="F41" s="8">
        <f t="shared" si="7"/>
        <v>0</v>
      </c>
      <c r="G41" s="98"/>
      <c r="H41" s="9">
        <f t="shared" si="10"/>
        <v>0</v>
      </c>
      <c r="I41" s="8">
        <f t="shared" si="11"/>
        <v>0</v>
      </c>
      <c r="J41" s="115">
        <f t="shared" si="8"/>
        <v>0</v>
      </c>
      <c r="K41" s="7" t="e">
        <f t="shared" si="9"/>
        <v>#DIV/0!</v>
      </c>
    </row>
    <row r="42" spans="1:11" ht="15">
      <c r="A42" s="87"/>
      <c r="B42" s="95"/>
      <c r="C42" s="96"/>
      <c r="D42" s="8">
        <f t="shared" si="6"/>
        <v>0</v>
      </c>
      <c r="E42" s="93">
        <f t="shared" si="12"/>
        <v>0</v>
      </c>
      <c r="F42" s="8">
        <f t="shared" si="7"/>
        <v>0</v>
      </c>
      <c r="G42" s="98"/>
      <c r="H42" s="9">
        <f t="shared" si="10"/>
        <v>0</v>
      </c>
      <c r="I42" s="8">
        <f t="shared" si="11"/>
        <v>0</v>
      </c>
      <c r="J42" s="115">
        <f t="shared" si="8"/>
        <v>0</v>
      </c>
      <c r="K42" s="7" t="e">
        <f t="shared" si="9"/>
        <v>#DIV/0!</v>
      </c>
    </row>
    <row r="43" spans="1:11" ht="15">
      <c r="A43" s="87"/>
      <c r="B43" s="97"/>
      <c r="C43" s="96"/>
      <c r="D43" s="8">
        <f t="shared" si="6"/>
        <v>0</v>
      </c>
      <c r="E43" s="93">
        <f t="shared" si="12"/>
        <v>0</v>
      </c>
      <c r="F43" s="8">
        <f t="shared" si="7"/>
        <v>0</v>
      </c>
      <c r="G43" s="98"/>
      <c r="H43" s="9">
        <f t="shared" si="10"/>
        <v>0</v>
      </c>
      <c r="I43" s="8">
        <f t="shared" si="11"/>
        <v>0</v>
      </c>
      <c r="J43" s="115">
        <f t="shared" si="8"/>
        <v>0</v>
      </c>
      <c r="K43" s="7" t="e">
        <f t="shared" si="9"/>
        <v>#DIV/0!</v>
      </c>
    </row>
    <row r="44" spans="1:11" ht="15">
      <c r="A44" s="87"/>
      <c r="B44" s="97"/>
      <c r="C44" s="96"/>
      <c r="D44" s="8">
        <f t="shared" si="6"/>
        <v>0</v>
      </c>
      <c r="E44" s="93">
        <f t="shared" si="12"/>
        <v>0</v>
      </c>
      <c r="F44" s="8">
        <f t="shared" si="7"/>
        <v>0</v>
      </c>
      <c r="G44" s="98"/>
      <c r="H44" s="9">
        <f t="shared" si="10"/>
        <v>0</v>
      </c>
      <c r="I44" s="8">
        <f t="shared" si="11"/>
        <v>0</v>
      </c>
      <c r="J44" s="115">
        <f t="shared" si="8"/>
        <v>0</v>
      </c>
      <c r="K44" s="7" t="e">
        <f t="shared" si="9"/>
        <v>#DIV/0!</v>
      </c>
    </row>
    <row r="45" spans="1:11" ht="15">
      <c r="A45" s="87"/>
      <c r="B45" s="95"/>
      <c r="C45" s="96">
        <f>J29</f>
        <v>0</v>
      </c>
      <c r="D45" s="8">
        <f t="shared" si="6"/>
        <v>0</v>
      </c>
      <c r="E45" s="93">
        <f t="shared" si="12"/>
        <v>0</v>
      </c>
      <c r="F45" s="8">
        <f t="shared" si="7"/>
        <v>0</v>
      </c>
      <c r="G45" s="98">
        <f>B45*0.5</f>
        <v>0</v>
      </c>
      <c r="H45" s="9">
        <f t="shared" si="10"/>
        <v>0</v>
      </c>
      <c r="I45" s="8">
        <f t="shared" si="11"/>
        <v>0</v>
      </c>
      <c r="J45" s="115">
        <f t="shared" si="8"/>
        <v>0</v>
      </c>
      <c r="K45" s="7" t="e">
        <f t="shared" si="9"/>
        <v>#DIV/0!</v>
      </c>
    </row>
    <row r="46" spans="1:11" ht="15">
      <c r="A46" s="81"/>
      <c r="B46" s="95"/>
      <c r="C46" s="96">
        <f>J30</f>
        <v>0</v>
      </c>
      <c r="D46" s="8">
        <f t="shared" si="6"/>
        <v>0</v>
      </c>
      <c r="E46" s="93">
        <f t="shared" si="12"/>
        <v>0</v>
      </c>
      <c r="F46" s="8">
        <f t="shared" si="7"/>
        <v>0</v>
      </c>
      <c r="G46" s="98">
        <f>B46*0.5</f>
        <v>0</v>
      </c>
      <c r="H46" s="9">
        <f t="shared" si="10"/>
        <v>0</v>
      </c>
      <c r="I46" s="8">
        <f t="shared" si="11"/>
        <v>0</v>
      </c>
      <c r="J46" s="115">
        <f t="shared" si="8"/>
        <v>0</v>
      </c>
      <c r="K46" s="7" t="e">
        <f t="shared" si="9"/>
        <v>#DIV/0!</v>
      </c>
    </row>
    <row r="47" spans="1:11" ht="15">
      <c r="A47" s="81">
        <f>A31</f>
        <v>13</v>
      </c>
      <c r="B47" s="95">
        <v>0</v>
      </c>
      <c r="C47" s="96">
        <f>J31</f>
        <v>0</v>
      </c>
      <c r="D47" s="8">
        <f t="shared" si="6"/>
        <v>0</v>
      </c>
      <c r="E47" s="93">
        <f t="shared" si="12"/>
        <v>0</v>
      </c>
      <c r="F47" s="8">
        <f t="shared" si="7"/>
        <v>0</v>
      </c>
      <c r="G47" s="98">
        <f>B47*0.5</f>
        <v>0</v>
      </c>
      <c r="H47" s="9">
        <f t="shared" si="10"/>
        <v>0</v>
      </c>
      <c r="I47" s="8">
        <f t="shared" si="11"/>
        <v>0</v>
      </c>
      <c r="J47" s="115">
        <f t="shared" si="8"/>
        <v>0</v>
      </c>
      <c r="K47" s="7" t="e">
        <f t="shared" si="9"/>
        <v>#DIV/0!</v>
      </c>
    </row>
    <row r="48" spans="1:11" ht="15">
      <c r="A48" s="81">
        <f>A32</f>
        <v>14</v>
      </c>
      <c r="B48" s="62">
        <v>0</v>
      </c>
      <c r="C48" s="9">
        <f>J32</f>
        <v>0</v>
      </c>
      <c r="D48" s="8">
        <f>B48*C48</f>
        <v>0</v>
      </c>
      <c r="E48" s="64"/>
      <c r="F48" s="8">
        <f t="shared" si="7"/>
        <v>0</v>
      </c>
      <c r="G48" s="65">
        <f>B48*0.5</f>
        <v>0</v>
      </c>
      <c r="H48" s="9">
        <f t="shared" si="10"/>
        <v>0</v>
      </c>
      <c r="I48" s="8">
        <f t="shared" si="11"/>
        <v>0</v>
      </c>
      <c r="J48" s="115">
        <f t="shared" si="8"/>
        <v>0</v>
      </c>
      <c r="K48" s="7" t="e">
        <f t="shared" si="9"/>
        <v>#DIV/0!</v>
      </c>
    </row>
    <row r="49" spans="2:11" ht="15">
      <c r="B49"/>
      <c r="E49"/>
      <c r="F49"/>
      <c r="H49" s="9">
        <f t="shared" si="10"/>
        <v>0</v>
      </c>
      <c r="I49" s="8">
        <f t="shared" si="11"/>
        <v>0</v>
      </c>
      <c r="J49" s="115">
        <f t="shared" si="8"/>
        <v>0</v>
      </c>
      <c r="K49" s="7" t="e">
        <f t="shared" si="9"/>
        <v>#DIV/0!</v>
      </c>
    </row>
    <row r="50" spans="2:11" ht="15">
      <c r="B50" s="14" t="s">
        <v>21</v>
      </c>
      <c r="C50" s="8"/>
      <c r="D50" s="8">
        <f>SUM(D37:D49)</f>
        <v>17500</v>
      </c>
      <c r="E50" s="10"/>
      <c r="F50" s="13" t="s">
        <v>22</v>
      </c>
      <c r="G50" s="8"/>
      <c r="H50" s="8"/>
      <c r="I50" s="8">
        <f>SUM(I37:I49)</f>
        <v>12500</v>
      </c>
      <c r="J50" s="115">
        <f>SUM(J37:J49)</f>
        <v>5000</v>
      </c>
      <c r="K50" s="7">
        <f t="shared" si="9"/>
        <v>0.2857142857142857</v>
      </c>
    </row>
    <row r="51" spans="2:10" ht="15">
      <c r="B51"/>
      <c r="D51" s="8"/>
      <c r="E51" s="8"/>
      <c r="F51"/>
      <c r="I51"/>
      <c r="J51"/>
    </row>
    <row r="52" spans="1:10" ht="15">
      <c r="A52" s="114"/>
      <c r="B52"/>
      <c r="C52" s="60"/>
      <c r="D52" s="60"/>
      <c r="E52" s="58"/>
      <c r="F52"/>
      <c r="H52" s="19" t="s">
        <v>23</v>
      </c>
      <c r="I52" s="20"/>
      <c r="J52" s="21"/>
    </row>
    <row r="53" spans="2:10" ht="15">
      <c r="B53"/>
      <c r="C53" s="60"/>
      <c r="D53" s="60"/>
      <c r="E53" s="58"/>
      <c r="F53"/>
      <c r="H53" s="22" t="s">
        <v>24</v>
      </c>
      <c r="I53" s="23"/>
      <c r="J53" s="121"/>
    </row>
    <row r="54" spans="2:10" ht="15">
      <c r="B54" s="59"/>
      <c r="C54" s="60"/>
      <c r="D54" s="60"/>
      <c r="E54" s="58"/>
      <c r="F54"/>
      <c r="H54" s="22" t="s">
        <v>25</v>
      </c>
      <c r="I54" s="23"/>
      <c r="J54" s="62">
        <f>1200*4</f>
        <v>4800</v>
      </c>
    </row>
    <row r="55" spans="2:11" ht="15">
      <c r="B55"/>
      <c r="C55" s="105"/>
      <c r="D55" s="106"/>
      <c r="E55" s="107"/>
      <c r="F55"/>
      <c r="H55" s="25" t="s">
        <v>26</v>
      </c>
      <c r="I55" s="23"/>
      <c r="J55" s="64"/>
      <c r="K55" s="58"/>
    </row>
    <row r="56" spans="2:10" ht="15">
      <c r="B56"/>
      <c r="C56" s="108"/>
      <c r="D56" s="109"/>
      <c r="E56" s="110"/>
      <c r="F56"/>
      <c r="H56" s="25" t="s">
        <v>124</v>
      </c>
      <c r="I56" s="23"/>
      <c r="J56" s="64"/>
    </row>
    <row r="57" spans="2:10" ht="15">
      <c r="B57"/>
      <c r="C57" s="108"/>
      <c r="D57" s="109"/>
      <c r="E57" s="111"/>
      <c r="F57"/>
      <c r="H57" s="25" t="s">
        <v>60</v>
      </c>
      <c r="I57" s="23"/>
      <c r="J57" s="64"/>
    </row>
    <row r="58" spans="2:11" ht="15">
      <c r="B58"/>
      <c r="C58" s="112"/>
      <c r="D58" s="109"/>
      <c r="E58" s="110"/>
      <c r="F58"/>
      <c r="H58" s="90" t="s">
        <v>27</v>
      </c>
      <c r="I58" s="91"/>
      <c r="J58" s="116"/>
      <c r="K58" s="58"/>
    </row>
    <row r="59" spans="2:10" ht="15">
      <c r="B59" s="60"/>
      <c r="C59" s="112"/>
      <c r="D59" s="109"/>
      <c r="E59" s="110"/>
      <c r="F59"/>
      <c r="H59" s="57" t="s">
        <v>28</v>
      </c>
      <c r="I59" s="23"/>
      <c r="J59" s="62"/>
    </row>
    <row r="60" spans="2:11" ht="15">
      <c r="B60" s="61"/>
      <c r="C60" s="108"/>
      <c r="D60" s="109"/>
      <c r="E60" s="110"/>
      <c r="F60"/>
      <c r="H60" s="118" t="s">
        <v>29</v>
      </c>
      <c r="I60" s="119"/>
      <c r="J60" s="62"/>
      <c r="K60" s="58"/>
    </row>
    <row r="61" spans="2:10" ht="15">
      <c r="B61" s="60"/>
      <c r="D61" s="60"/>
      <c r="E61" s="60"/>
      <c r="F61"/>
      <c r="H61" s="25" t="s">
        <v>69</v>
      </c>
      <c r="I61" s="23"/>
      <c r="J61" s="62"/>
    </row>
    <row r="62" spans="1:10" ht="15">
      <c r="A62" s="30" t="s">
        <v>30</v>
      </c>
      <c r="B62" s="26"/>
      <c r="C62" s="40"/>
      <c r="E62" s="60"/>
      <c r="F62"/>
      <c r="H62" s="25" t="s">
        <v>94</v>
      </c>
      <c r="I62" s="23"/>
      <c r="J62" s="62"/>
    </row>
    <row r="63" spans="1:11" ht="15">
      <c r="A63" s="82" t="s">
        <v>31</v>
      </c>
      <c r="B63" s="40"/>
      <c r="C63" s="8">
        <f>I50</f>
        <v>12500</v>
      </c>
      <c r="E63"/>
      <c r="F63"/>
      <c r="H63" s="25" t="s">
        <v>32</v>
      </c>
      <c r="I63" s="23"/>
      <c r="J63" s="62"/>
      <c r="K63" s="58"/>
    </row>
    <row r="64" spans="1:11" ht="15">
      <c r="A64" s="82"/>
      <c r="B64" s="40"/>
      <c r="C64" s="8"/>
      <c r="E64"/>
      <c r="F64"/>
      <c r="H64" s="25" t="s">
        <v>58</v>
      </c>
      <c r="I64" s="23"/>
      <c r="J64" s="62"/>
      <c r="K64" s="58"/>
    </row>
    <row r="65" spans="1:10" ht="15">
      <c r="A65" s="82"/>
      <c r="B65" s="40"/>
      <c r="C65" s="8"/>
      <c r="E65" s="58"/>
      <c r="F65"/>
      <c r="H65" s="25" t="s">
        <v>70</v>
      </c>
      <c r="I65" s="23"/>
      <c r="J65" s="62"/>
    </row>
    <row r="66" spans="1:10" ht="15">
      <c r="A66" s="82" t="s">
        <v>33</v>
      </c>
      <c r="B66" s="23"/>
      <c r="C66" s="8">
        <f>J84</f>
        <v>4800</v>
      </c>
      <c r="E66" s="58"/>
      <c r="F66"/>
      <c r="H66" s="25" t="s">
        <v>34</v>
      </c>
      <c r="I66" s="23"/>
      <c r="J66" s="62"/>
    </row>
    <row r="67" spans="1:10" ht="15">
      <c r="A67" s="30" t="s">
        <v>30</v>
      </c>
      <c r="B67" s="52"/>
      <c r="C67" s="39">
        <f>C63+C66</f>
        <v>17300</v>
      </c>
      <c r="E67" s="58"/>
      <c r="F67"/>
      <c r="H67" s="25" t="s">
        <v>71</v>
      </c>
      <c r="I67" s="23"/>
      <c r="J67" s="62"/>
    </row>
    <row r="68" spans="1:10" ht="15">
      <c r="A68" s="83"/>
      <c r="B68" s="43"/>
      <c r="C68" s="44"/>
      <c r="E68" s="58"/>
      <c r="F68"/>
      <c r="H68" s="24" t="s">
        <v>35</v>
      </c>
      <c r="I68" s="23"/>
      <c r="J68" s="62"/>
    </row>
    <row r="69" spans="1:11" ht="15">
      <c r="A69" s="84" t="s">
        <v>36</v>
      </c>
      <c r="B69" s="43"/>
      <c r="C69" s="44"/>
      <c r="E69"/>
      <c r="F69"/>
      <c r="H69" s="22" t="s">
        <v>37</v>
      </c>
      <c r="I69" s="23"/>
      <c r="J69" s="62"/>
      <c r="K69" s="58"/>
    </row>
    <row r="70" spans="1:10" ht="15">
      <c r="A70" s="85"/>
      <c r="B70" s="45"/>
      <c r="C70" s="46"/>
      <c r="E70" s="58"/>
      <c r="F70"/>
      <c r="H70" s="22" t="s">
        <v>59</v>
      </c>
      <c r="I70" s="23"/>
      <c r="J70" s="62"/>
    </row>
    <row r="71" spans="1:10" ht="15">
      <c r="A71" s="82" t="s">
        <v>38</v>
      </c>
      <c r="B71" s="23"/>
      <c r="C71" s="8">
        <f>I14</f>
        <v>0</v>
      </c>
      <c r="E71" s="58"/>
      <c r="F71"/>
      <c r="H71" s="22" t="s">
        <v>61</v>
      </c>
      <c r="I71" s="23"/>
      <c r="J71" s="62"/>
    </row>
    <row r="72" spans="1:10" ht="15">
      <c r="A72" s="82"/>
      <c r="B72" s="23"/>
      <c r="C72" s="8"/>
      <c r="E72" s="58"/>
      <c r="F72"/>
      <c r="H72" s="22" t="s">
        <v>39</v>
      </c>
      <c r="I72" s="23"/>
      <c r="J72" s="145"/>
    </row>
    <row r="73" spans="1:10" ht="15">
      <c r="A73" s="82" t="s">
        <v>30</v>
      </c>
      <c r="B73" s="23"/>
      <c r="C73" s="8">
        <f>C67</f>
        <v>17300</v>
      </c>
      <c r="E73" s="58"/>
      <c r="F73" s="58"/>
      <c r="H73" s="24" t="s">
        <v>40</v>
      </c>
      <c r="I73" s="23"/>
      <c r="J73" s="146"/>
    </row>
    <row r="74" spans="1:10" ht="15">
      <c r="A74" s="30" t="s">
        <v>36</v>
      </c>
      <c r="B74" s="53"/>
      <c r="C74" s="54">
        <f>C71+C73</f>
        <v>17300</v>
      </c>
      <c r="E74" s="58"/>
      <c r="F74" s="58"/>
      <c r="H74" s="25" t="s">
        <v>41</v>
      </c>
      <c r="I74" s="23"/>
      <c r="J74" s="62"/>
    </row>
    <row r="75" spans="1:10" ht="15">
      <c r="A75" s="86"/>
      <c r="B75" s="41"/>
      <c r="C75" s="42"/>
      <c r="E75"/>
      <c r="F75"/>
      <c r="H75" s="25" t="s">
        <v>42</v>
      </c>
      <c r="I75" s="23"/>
      <c r="J75" s="62"/>
    </row>
    <row r="76" spans="1:10" ht="15">
      <c r="A76" s="83"/>
      <c r="B76" s="43"/>
      <c r="C76" s="44"/>
      <c r="E76" s="58"/>
      <c r="F76"/>
      <c r="H76" s="25"/>
      <c r="I76" s="23"/>
      <c r="J76" s="62"/>
    </row>
    <row r="77" spans="1:11" ht="15">
      <c r="A77" s="83" t="s">
        <v>44</v>
      </c>
      <c r="B77" s="43"/>
      <c r="C77" s="44"/>
      <c r="E77"/>
      <c r="F77"/>
      <c r="H77" s="25" t="s">
        <v>90</v>
      </c>
      <c r="I77" s="23"/>
      <c r="J77" s="62"/>
      <c r="K77" s="58"/>
    </row>
    <row r="78" spans="1:12" ht="15">
      <c r="A78" s="85"/>
      <c r="B78" s="45"/>
      <c r="C78" s="46"/>
      <c r="E78"/>
      <c r="F78"/>
      <c r="H78" s="22" t="s">
        <v>45</v>
      </c>
      <c r="I78" s="23"/>
      <c r="J78" s="62"/>
      <c r="L78" s="103"/>
    </row>
    <row r="79" spans="1:12" ht="15">
      <c r="A79" s="82" t="s">
        <v>46</v>
      </c>
      <c r="B79" s="23"/>
      <c r="C79" s="8">
        <f>J87</f>
        <v>200</v>
      </c>
      <c r="E79"/>
      <c r="F79"/>
      <c r="H79" s="22" t="s">
        <v>95</v>
      </c>
      <c r="I79" s="23"/>
      <c r="J79" s="62"/>
      <c r="K79" s="58"/>
      <c r="L79" s="103"/>
    </row>
    <row r="80" spans="1:11" ht="15">
      <c r="A80" s="82" t="s">
        <v>47</v>
      </c>
      <c r="B80" s="23"/>
      <c r="C80" s="8" t="s">
        <v>48</v>
      </c>
      <c r="E80"/>
      <c r="F80"/>
      <c r="H80" s="22" t="s">
        <v>89</v>
      </c>
      <c r="I80" s="23"/>
      <c r="J80" s="62"/>
      <c r="K80" s="58"/>
    </row>
    <row r="81" spans="1:10" ht="15">
      <c r="A81" s="82"/>
      <c r="B81" s="47"/>
      <c r="C81" s="48"/>
      <c r="E81"/>
      <c r="F81"/>
      <c r="H81" s="22" t="s">
        <v>72</v>
      </c>
      <c r="I81" s="23"/>
      <c r="J81" s="62"/>
    </row>
    <row r="82" spans="1:11" ht="15">
      <c r="A82" s="82" t="s">
        <v>44</v>
      </c>
      <c r="B82" s="23"/>
      <c r="C82" s="8">
        <f>(C79*12)</f>
        <v>2400</v>
      </c>
      <c r="E82"/>
      <c r="F82"/>
      <c r="H82" s="22" t="s">
        <v>83</v>
      </c>
      <c r="I82" s="23"/>
      <c r="J82" s="62"/>
      <c r="K82" s="58"/>
    </row>
    <row r="83" spans="1:10" ht="15">
      <c r="A83" s="82"/>
      <c r="B83" s="47"/>
      <c r="C83" s="48"/>
      <c r="E83"/>
      <c r="F83"/>
      <c r="H83" s="22" t="s">
        <v>78</v>
      </c>
      <c r="I83" s="23"/>
      <c r="J83" s="62"/>
    </row>
    <row r="84" spans="1:11" ht="15">
      <c r="A84" s="32" t="s">
        <v>49</v>
      </c>
      <c r="B84" s="49"/>
      <c r="C84" s="42"/>
      <c r="E84"/>
      <c r="F84"/>
      <c r="G84" s="27" t="s">
        <v>50</v>
      </c>
      <c r="H84" s="28"/>
      <c r="I84" s="29"/>
      <c r="J84" s="39">
        <f>SUM(J53:J83)</f>
        <v>4800</v>
      </c>
      <c r="K84" s="39">
        <f>SUM(K53:K83)</f>
        <v>0</v>
      </c>
    </row>
    <row r="85" spans="1:10" ht="15">
      <c r="A85" s="85"/>
      <c r="B85" s="45"/>
      <c r="C85" s="46"/>
      <c r="E85"/>
      <c r="F85"/>
      <c r="I85"/>
      <c r="J85"/>
    </row>
    <row r="86" spans="1:10" ht="15">
      <c r="A86" s="82" t="s">
        <v>44</v>
      </c>
      <c r="B86" s="23"/>
      <c r="C86" s="8">
        <f>C82</f>
        <v>2400</v>
      </c>
      <c r="E86"/>
      <c r="F86"/>
      <c r="I86"/>
      <c r="J86"/>
    </row>
    <row r="87" spans="1:11" ht="18.75">
      <c r="A87" s="82" t="s">
        <v>51</v>
      </c>
      <c r="B87" s="47"/>
      <c r="C87" s="48"/>
      <c r="E87"/>
      <c r="F87"/>
      <c r="H87" s="31" t="s">
        <v>52</v>
      </c>
      <c r="I87" s="29"/>
      <c r="J87" s="113">
        <f>J50-J84</f>
        <v>200</v>
      </c>
      <c r="K87" s="94"/>
    </row>
    <row r="88" spans="1:10" ht="15">
      <c r="A88" s="82" t="s">
        <v>36</v>
      </c>
      <c r="B88" s="23"/>
      <c r="C88" s="8">
        <f>C74</f>
        <v>17300</v>
      </c>
      <c r="E88"/>
      <c r="F88"/>
      <c r="I88"/>
      <c r="J88"/>
    </row>
    <row r="89" spans="1:10" ht="15">
      <c r="A89" s="82"/>
      <c r="B89" s="47"/>
      <c r="C89" s="48"/>
      <c r="E89"/>
      <c r="F89"/>
      <c r="G89" s="32" t="s">
        <v>53</v>
      </c>
      <c r="H89" s="33"/>
      <c r="I89" s="34"/>
      <c r="J89" s="35"/>
    </row>
    <row r="90" spans="1:10" ht="15">
      <c r="A90" s="56" t="s">
        <v>54</v>
      </c>
      <c r="B90" s="47"/>
      <c r="C90" s="50"/>
      <c r="D90" s="51">
        <f>C86/C88</f>
        <v>0.13872832369942195</v>
      </c>
      <c r="E90"/>
      <c r="F90"/>
      <c r="G90" s="36" t="s">
        <v>55</v>
      </c>
      <c r="H90" s="37"/>
      <c r="I90" s="38"/>
      <c r="J90" s="39">
        <f>J84/K50</f>
        <v>16800</v>
      </c>
    </row>
    <row r="91" spans="5:10" ht="15">
      <c r="E91"/>
      <c r="F91"/>
      <c r="I91"/>
      <c r="J91"/>
    </row>
    <row r="92" spans="5:10" ht="15">
      <c r="E92"/>
      <c r="F92"/>
      <c r="I92"/>
      <c r="J92" s="58"/>
    </row>
    <row r="93" spans="5:10" ht="15">
      <c r="E93"/>
      <c r="F93"/>
      <c r="G93" s="16"/>
      <c r="H93" s="16"/>
      <c r="I93"/>
      <c r="J93" s="58"/>
    </row>
    <row r="94" spans="5:10" ht="15">
      <c r="E94"/>
      <c r="F94"/>
      <c r="I94"/>
      <c r="J94"/>
    </row>
    <row r="95" spans="5:10" ht="15">
      <c r="E95"/>
      <c r="F95"/>
      <c r="I95"/>
      <c r="J95"/>
    </row>
    <row r="96" spans="5:10" ht="15">
      <c r="E96"/>
      <c r="F96"/>
      <c r="I96"/>
      <c r="J96"/>
    </row>
    <row r="97" spans="5:10" ht="15">
      <c r="E97"/>
      <c r="F97"/>
      <c r="I97"/>
      <c r="J97"/>
    </row>
    <row r="98" spans="2:10" ht="15">
      <c r="B98"/>
      <c r="E98"/>
      <c r="F98"/>
      <c r="I98"/>
      <c r="J98"/>
    </row>
    <row r="99" spans="2:10" ht="15">
      <c r="B99"/>
      <c r="E99"/>
      <c r="F99"/>
      <c r="I99"/>
      <c r="J99"/>
    </row>
    <row r="100" spans="2:10" ht="15">
      <c r="B100"/>
      <c r="E100"/>
      <c r="F100"/>
      <c r="I100"/>
      <c r="J100"/>
    </row>
    <row r="101" spans="2:10" ht="15">
      <c r="B101"/>
      <c r="E101"/>
      <c r="F101"/>
      <c r="G101" s="15"/>
      <c r="I101"/>
      <c r="J101"/>
    </row>
    <row r="102" spans="2:10" ht="15">
      <c r="B102"/>
      <c r="E102"/>
      <c r="F102"/>
      <c r="I102"/>
      <c r="J102"/>
    </row>
    <row r="103" spans="2:10" ht="15">
      <c r="B103"/>
      <c r="C103" s="60"/>
      <c r="E103"/>
      <c r="F103"/>
      <c r="I103"/>
      <c r="J103"/>
    </row>
    <row r="104" spans="2:10" ht="15">
      <c r="B104"/>
      <c r="E104"/>
      <c r="F104"/>
      <c r="I104"/>
      <c r="J104"/>
    </row>
    <row r="105" spans="2:10" ht="15">
      <c r="B105"/>
      <c r="E105"/>
      <c r="F105"/>
      <c r="I105"/>
      <c r="J105"/>
    </row>
    <row r="106" spans="2:10" ht="15">
      <c r="B106"/>
      <c r="E106"/>
      <c r="F106"/>
      <c r="I106"/>
      <c r="J106"/>
    </row>
    <row r="107" spans="2:10" ht="15">
      <c r="B107"/>
      <c r="E107"/>
      <c r="F107"/>
      <c r="I107"/>
      <c r="J107"/>
    </row>
    <row r="108" spans="2:10" ht="15">
      <c r="B108"/>
      <c r="E108"/>
      <c r="F108"/>
      <c r="I108"/>
      <c r="J108"/>
    </row>
    <row r="109" spans="2:10" ht="15">
      <c r="B109"/>
      <c r="E109"/>
      <c r="F109"/>
      <c r="I109"/>
      <c r="J109"/>
    </row>
    <row r="110" spans="2:10" ht="15">
      <c r="B110"/>
      <c r="E110"/>
      <c r="F110"/>
      <c r="I110"/>
      <c r="J110"/>
    </row>
    <row r="111" spans="2:10" ht="15">
      <c r="B111"/>
      <c r="E111"/>
      <c r="F111"/>
      <c r="I111"/>
      <c r="J111"/>
    </row>
    <row r="112" spans="2:10" ht="15">
      <c r="B112"/>
      <c r="E112"/>
      <c r="F112"/>
      <c r="I112"/>
      <c r="J112"/>
    </row>
    <row r="113" spans="2:10" ht="15">
      <c r="B113"/>
      <c r="E113"/>
      <c r="F113"/>
      <c r="I113"/>
      <c r="J113"/>
    </row>
    <row r="114" spans="2:10" ht="15">
      <c r="B114"/>
      <c r="E114"/>
      <c r="F114"/>
      <c r="I114"/>
      <c r="J114"/>
    </row>
    <row r="115" spans="2:10" ht="15">
      <c r="B115"/>
      <c r="E115"/>
      <c r="F115"/>
      <c r="I115"/>
      <c r="J115"/>
    </row>
    <row r="116" spans="2:10" ht="15">
      <c r="B116"/>
      <c r="E116"/>
      <c r="F116"/>
      <c r="I116"/>
      <c r="J116"/>
    </row>
    <row r="117" spans="2:10" ht="15">
      <c r="B117"/>
      <c r="E117"/>
      <c r="F117"/>
      <c r="I117"/>
      <c r="J117"/>
    </row>
    <row r="118" spans="5:10" ht="15">
      <c r="E118"/>
      <c r="F118"/>
      <c r="I118"/>
      <c r="J118"/>
    </row>
    <row r="120" spans="2:10" ht="15">
      <c r="B120"/>
      <c r="E120"/>
      <c r="F120"/>
      <c r="I120"/>
      <c r="J120"/>
    </row>
    <row r="121" spans="2:10" ht="15">
      <c r="B121"/>
      <c r="E121"/>
      <c r="F121"/>
      <c r="I121"/>
      <c r="J121"/>
    </row>
    <row r="122" spans="2:10" ht="15">
      <c r="B122"/>
      <c r="E122"/>
      <c r="F122"/>
      <c r="I122"/>
      <c r="J122"/>
    </row>
    <row r="123" spans="2:10" ht="15">
      <c r="B123"/>
      <c r="E123"/>
      <c r="F123"/>
      <c r="I123"/>
      <c r="J123"/>
    </row>
    <row r="124" spans="2:10" ht="15">
      <c r="B124"/>
      <c r="E124"/>
      <c r="F124"/>
      <c r="I124"/>
      <c r="J124"/>
    </row>
    <row r="125" spans="2:10" ht="15">
      <c r="B125"/>
      <c r="E125"/>
      <c r="F125"/>
      <c r="I125"/>
      <c r="J125"/>
    </row>
    <row r="126" spans="2:10" ht="15">
      <c r="B126"/>
      <c r="E126"/>
      <c r="F126"/>
      <c r="I126"/>
      <c r="J126"/>
    </row>
    <row r="127" spans="2:10" ht="15">
      <c r="B127"/>
      <c r="E127"/>
      <c r="F127"/>
      <c r="I127"/>
      <c r="J127"/>
    </row>
    <row r="128" spans="2:10" ht="15">
      <c r="B128"/>
      <c r="E128"/>
      <c r="F128"/>
      <c r="I128"/>
      <c r="J128"/>
    </row>
    <row r="129" spans="2:10" ht="15">
      <c r="B129"/>
      <c r="E129"/>
      <c r="F129"/>
      <c r="I129"/>
      <c r="J129"/>
    </row>
    <row r="130" spans="2:10" ht="15">
      <c r="B130"/>
      <c r="E130"/>
      <c r="F130"/>
      <c r="I130"/>
      <c r="J130"/>
    </row>
    <row r="131" spans="2:10" ht="15">
      <c r="B131"/>
      <c r="E131"/>
      <c r="F131"/>
      <c r="I131"/>
      <c r="J131"/>
    </row>
    <row r="132" spans="2:10" ht="15">
      <c r="B132"/>
      <c r="E132"/>
      <c r="F132"/>
      <c r="I132"/>
      <c r="J132"/>
    </row>
    <row r="133" spans="2:10" ht="15">
      <c r="B133"/>
      <c r="E133"/>
      <c r="F133"/>
      <c r="I133"/>
      <c r="J133"/>
    </row>
    <row r="134" spans="2:10" ht="15">
      <c r="B134"/>
      <c r="E134"/>
      <c r="F134"/>
      <c r="I134"/>
      <c r="J134"/>
    </row>
    <row r="135" spans="2:10" ht="15">
      <c r="B135"/>
      <c r="E135"/>
      <c r="F135"/>
      <c r="I135"/>
      <c r="J135"/>
    </row>
    <row r="136" spans="2:10" ht="15">
      <c r="B136"/>
      <c r="E136"/>
      <c r="F136"/>
      <c r="I136"/>
      <c r="J136"/>
    </row>
    <row r="137" spans="2:10" ht="15">
      <c r="B137"/>
      <c r="E137"/>
      <c r="F137"/>
      <c r="I137"/>
      <c r="J137"/>
    </row>
    <row r="138" spans="2:10" ht="15">
      <c r="B138"/>
      <c r="E138"/>
      <c r="F138"/>
      <c r="I138"/>
      <c r="J138"/>
    </row>
    <row r="139" spans="2:10" ht="15">
      <c r="B139"/>
      <c r="E139"/>
      <c r="F139"/>
      <c r="I139"/>
      <c r="J139"/>
    </row>
    <row r="140" ht="15">
      <c r="F140" s="2"/>
    </row>
    <row r="141" ht="15">
      <c r="F141" s="2"/>
    </row>
    <row r="142" ht="15">
      <c r="F142" s="2"/>
    </row>
  </sheetData>
  <sheetProtection/>
  <mergeCells count="13">
    <mergeCell ref="A2:B2"/>
    <mergeCell ref="J2:K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J72:J73"/>
  </mergeCells>
  <printOptions/>
  <pageMargins left="0.5" right="0.33" top="0.33" bottom="0.67" header="0.492125985" footer="0.492125985"/>
  <pageSetup fitToHeight="3" fitToWidth="1" horizontalDpi="300" verticalDpi="300" orientation="landscape" paperSize="9" scale="77" r:id="rId1"/>
  <headerFooter alignWithMargins="0">
    <oddFooter>&amp;CMANUCA2.XLS&amp;RPágina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F4:N18"/>
  <sheetViews>
    <sheetView zoomScalePageLayoutView="0" workbookViewId="0" topLeftCell="A1">
      <selection activeCell="L17" sqref="L17"/>
    </sheetView>
  </sheetViews>
  <sheetFormatPr defaultColWidth="9.140625" defaultRowHeight="12.75"/>
  <cols>
    <col min="7" max="7" width="9.421875" style="0" bestFit="1" customWidth="1"/>
    <col min="8" max="8" width="12.57421875" style="0" customWidth="1"/>
    <col min="12" max="12" width="10.421875" style="123" bestFit="1" customWidth="1"/>
    <col min="13" max="13" width="10.8515625" style="123" bestFit="1" customWidth="1"/>
  </cols>
  <sheetData>
    <row r="4" spans="6:8" ht="12">
      <c r="F4" s="149" t="s">
        <v>102</v>
      </c>
      <c r="G4" s="149"/>
      <c r="H4" s="149"/>
    </row>
    <row r="5" spans="7:13" ht="12">
      <c r="G5" t="s">
        <v>103</v>
      </c>
      <c r="H5" t="s">
        <v>104</v>
      </c>
      <c r="L5" s="123" t="s">
        <v>103</v>
      </c>
      <c r="M5" s="123" t="s">
        <v>121</v>
      </c>
    </row>
    <row r="6" spans="6:13" ht="12">
      <c r="F6" t="s">
        <v>105</v>
      </c>
      <c r="K6" t="s">
        <v>105</v>
      </c>
      <c r="L6" s="130">
        <v>5</v>
      </c>
      <c r="M6" s="130">
        <f>125*5</f>
        <v>625</v>
      </c>
    </row>
    <row r="7" spans="6:13" ht="12">
      <c r="F7" t="s">
        <v>106</v>
      </c>
      <c r="K7" t="s">
        <v>106</v>
      </c>
      <c r="L7" s="130"/>
      <c r="M7" s="130"/>
    </row>
    <row r="8" spans="6:13" ht="12">
      <c r="F8" t="s">
        <v>107</v>
      </c>
      <c r="K8" t="s">
        <v>116</v>
      </c>
      <c r="L8" s="130">
        <v>2.5</v>
      </c>
      <c r="M8" s="130">
        <v>315</v>
      </c>
    </row>
    <row r="9" spans="6:13" ht="12">
      <c r="F9" t="s">
        <v>108</v>
      </c>
      <c r="L9" s="130">
        <f>SUM(L6:L8)</f>
        <v>7.5</v>
      </c>
      <c r="M9" s="130">
        <f>SUM(M6:M8)</f>
        <v>940</v>
      </c>
    </row>
    <row r="10" spans="6:8" ht="12">
      <c r="F10" s="128" t="s">
        <v>115</v>
      </c>
      <c r="G10" s="128"/>
      <c r="H10" s="128">
        <v>2</v>
      </c>
    </row>
    <row r="11" spans="6:13" ht="12.75" thickBot="1">
      <c r="F11" t="s">
        <v>114</v>
      </c>
      <c r="G11" s="129"/>
      <c r="H11" s="129">
        <v>1</v>
      </c>
      <c r="L11" s="130" t="s">
        <v>118</v>
      </c>
      <c r="M11" s="123" t="s">
        <v>119</v>
      </c>
    </row>
    <row r="12" spans="6:14" ht="12">
      <c r="F12" s="125" t="s">
        <v>109</v>
      </c>
      <c r="G12" s="127">
        <v>5</v>
      </c>
      <c r="H12" s="127">
        <v>1</v>
      </c>
      <c r="I12">
        <v>12</v>
      </c>
      <c r="L12" s="130" t="s">
        <v>117</v>
      </c>
      <c r="M12" s="123">
        <v>648</v>
      </c>
      <c r="N12" t="s">
        <v>120</v>
      </c>
    </row>
    <row r="13" spans="6:8" ht="12">
      <c r="F13" s="126" t="s">
        <v>110</v>
      </c>
      <c r="G13" s="127">
        <v>20</v>
      </c>
      <c r="H13" s="127"/>
    </row>
    <row r="14" spans="6:8" ht="12">
      <c r="F14" s="126" t="s">
        <v>111</v>
      </c>
      <c r="G14" s="127">
        <v>6</v>
      </c>
      <c r="H14" s="127"/>
    </row>
    <row r="15" spans="6:13" ht="12">
      <c r="F15" s="126" t="s">
        <v>108</v>
      </c>
      <c r="G15" s="127">
        <v>9</v>
      </c>
      <c r="H15" s="127"/>
      <c r="L15" s="123" t="s">
        <v>123</v>
      </c>
      <c r="M15" s="130">
        <f>M9/M12</f>
        <v>1.4506172839506173</v>
      </c>
    </row>
    <row r="16" spans="6:13" ht="12">
      <c r="F16" s="126" t="s">
        <v>112</v>
      </c>
      <c r="G16" s="127">
        <v>40</v>
      </c>
      <c r="H16" s="127">
        <f>G16/5</f>
        <v>8</v>
      </c>
      <c r="L16" s="123" t="s">
        <v>122</v>
      </c>
      <c r="M16" s="130">
        <v>2.55</v>
      </c>
    </row>
    <row r="17" spans="6:13" ht="12.75" thickBot="1">
      <c r="F17" s="124" t="s">
        <v>113</v>
      </c>
      <c r="H17" s="100">
        <f>SUM(H7:H16)</f>
        <v>12</v>
      </c>
      <c r="M17" s="130">
        <f>SUM(M15:M16)</f>
        <v>4.000617283950617</v>
      </c>
    </row>
    <row r="18" ht="12">
      <c r="H18">
        <v>16</v>
      </c>
    </row>
  </sheetData>
  <sheetProtection/>
  <mergeCells count="1">
    <mergeCell ref="F4:H4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D26" sqref="D26"/>
    </sheetView>
  </sheetViews>
  <sheetFormatPr defaultColWidth="9.140625" defaultRowHeight="12.75"/>
  <cols>
    <col min="5" max="5" width="13.8515625" style="0" customWidth="1"/>
  </cols>
  <sheetData>
    <row r="2" ht="12">
      <c r="A2" t="s">
        <v>97</v>
      </c>
    </row>
    <row r="4" spans="3:6" ht="12">
      <c r="C4" s="122" t="s">
        <v>98</v>
      </c>
      <c r="D4" s="122" t="s">
        <v>99</v>
      </c>
      <c r="E4" s="122" t="s">
        <v>100</v>
      </c>
      <c r="F4" s="122" t="s">
        <v>101</v>
      </c>
    </row>
    <row r="5" spans="3:6" ht="12">
      <c r="C5" s="122">
        <v>200</v>
      </c>
      <c r="D5" s="122">
        <v>150</v>
      </c>
      <c r="E5" s="122"/>
      <c r="F5" s="122">
        <f>C5-D5+E5</f>
        <v>50</v>
      </c>
    </row>
    <row r="6" spans="3:6" ht="12">
      <c r="C6" s="122"/>
      <c r="D6" s="122"/>
      <c r="E6" s="122"/>
      <c r="F6" s="122"/>
    </row>
    <row r="7" spans="3:6" ht="12">
      <c r="C7" s="122"/>
      <c r="D7" s="122"/>
      <c r="E7" s="122"/>
      <c r="F7" s="12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NUNES</dc:creator>
  <cp:keywords/>
  <dc:description/>
  <cp:lastModifiedBy>Ana Gabriela Cabral de Melo</cp:lastModifiedBy>
  <cp:lastPrinted>2004-06-08T14:14:06Z</cp:lastPrinted>
  <dcterms:created xsi:type="dcterms:W3CDTF">2004-07-12T11:29:46Z</dcterms:created>
  <dcterms:modified xsi:type="dcterms:W3CDTF">2022-08-02T15:04:36Z</dcterms:modified>
  <cp:category/>
  <cp:version/>
  <cp:contentType/>
  <cp:contentStatus/>
</cp:coreProperties>
</file>